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5725"/>
</workbook>
</file>

<file path=xl/calcChain.xml><?xml version="1.0" encoding="utf-8"?>
<calcChain xmlns="http://schemas.openxmlformats.org/spreadsheetml/2006/main">
  <c r="E165" i="8"/>
  <c r="D165"/>
  <c r="D164" s="1"/>
  <c r="D26"/>
  <c r="D25" s="1"/>
  <c r="D207"/>
  <c r="E207"/>
  <c r="E223"/>
  <c r="E219"/>
  <c r="E12"/>
  <c r="D223"/>
  <c r="D57"/>
  <c r="D58"/>
  <c r="D60"/>
  <c r="D64"/>
  <c r="D63" s="1"/>
  <c r="D67"/>
  <c r="D66" s="1"/>
  <c r="D75"/>
  <c r="D74" s="1"/>
  <c r="D77"/>
  <c r="D78"/>
  <c r="D82"/>
  <c r="D81" s="1"/>
  <c r="D87"/>
  <c r="D88"/>
  <c r="D92"/>
  <c r="D95"/>
  <c r="D97"/>
  <c r="D99"/>
  <c r="D100"/>
  <c r="D104"/>
  <c r="D103" s="1"/>
  <c r="D105"/>
  <c r="D115"/>
  <c r="D114" s="1"/>
  <c r="D119"/>
  <c r="D120"/>
  <c r="D123"/>
  <c r="D127"/>
  <c r="D126" s="1"/>
  <c r="D130"/>
  <c r="D131"/>
  <c r="D134"/>
  <c r="D133" s="1"/>
  <c r="D135"/>
  <c r="D137"/>
  <c r="D139"/>
  <c r="D140"/>
  <c r="D143"/>
  <c r="D144"/>
  <c r="D148"/>
  <c r="D149"/>
  <c r="D152"/>
  <c r="D153"/>
  <c r="D156"/>
  <c r="D155" s="1"/>
  <c r="D159"/>
  <c r="D158" s="1"/>
  <c r="D161"/>
  <c r="D162"/>
  <c r="D169"/>
  <c r="D168" s="1"/>
  <c r="D173"/>
  <c r="D172" s="1"/>
  <c r="D171" s="1"/>
  <c r="D175"/>
  <c r="D176"/>
  <c r="D180"/>
  <c r="D179" s="1"/>
  <c r="D178" s="1"/>
  <c r="D185"/>
  <c r="D184" s="1"/>
  <c r="D183" s="1"/>
  <c r="D189"/>
  <c r="D188"/>
  <c r="D187" s="1"/>
  <c r="D192"/>
  <c r="D191" s="1"/>
  <c r="D200"/>
  <c r="D199" s="1"/>
  <c r="D198" s="1"/>
  <c r="D196"/>
  <c r="D195" s="1"/>
  <c r="D194" s="1"/>
  <c r="D204"/>
  <c r="D203" s="1"/>
  <c r="D202" s="1"/>
  <c r="D219"/>
  <c r="D206" s="1"/>
  <c r="D12"/>
  <c r="D11" s="1"/>
  <c r="E169"/>
  <c r="E168" s="1"/>
  <c r="D147" l="1"/>
  <c r="D91"/>
  <c r="D80" s="1"/>
  <c r="D113"/>
  <c r="D125"/>
  <c r="E206"/>
  <c r="D10"/>
  <c r="E173"/>
  <c r="E26"/>
  <c r="D231" l="1"/>
  <c r="K58"/>
  <c r="J58"/>
  <c r="E58"/>
  <c r="K159" l="1"/>
  <c r="J159"/>
  <c r="E159"/>
  <c r="K223" l="1"/>
  <c r="J223"/>
  <c r="K219"/>
  <c r="J219"/>
  <c r="K207"/>
  <c r="J207"/>
  <c r="K204"/>
  <c r="K203" s="1"/>
  <c r="K202" s="1"/>
  <c r="J204"/>
  <c r="J203" s="1"/>
  <c r="J202" s="1"/>
  <c r="K200"/>
  <c r="K199" s="1"/>
  <c r="K198" s="1"/>
  <c r="J200"/>
  <c r="J199" s="1"/>
  <c r="J198" s="1"/>
  <c r="K196"/>
  <c r="K195" s="1"/>
  <c r="K194" s="1"/>
  <c r="J196"/>
  <c r="J195" s="1"/>
  <c r="J194" s="1"/>
  <c r="K192"/>
  <c r="K191" s="1"/>
  <c r="J192"/>
  <c r="J191" s="1"/>
  <c r="K189"/>
  <c r="K188" s="1"/>
  <c r="K187" s="1"/>
  <c r="J189"/>
  <c r="J188" s="1"/>
  <c r="J187" s="1"/>
  <c r="K185"/>
  <c r="K184" s="1"/>
  <c r="K183" s="1"/>
  <c r="J185"/>
  <c r="J184" s="1"/>
  <c r="J183" s="1"/>
  <c r="K180"/>
  <c r="K179" s="1"/>
  <c r="K178" s="1"/>
  <c r="J180"/>
  <c r="J179" s="1"/>
  <c r="J178" s="1"/>
  <c r="K176"/>
  <c r="K175" s="1"/>
  <c r="J176"/>
  <c r="J175" s="1"/>
  <c r="K173"/>
  <c r="K172" s="1"/>
  <c r="J173"/>
  <c r="J172" s="1"/>
  <c r="K165"/>
  <c r="K164" s="1"/>
  <c r="J165"/>
  <c r="J164" s="1"/>
  <c r="K162"/>
  <c r="K161" s="1"/>
  <c r="J162"/>
  <c r="J161" s="1"/>
  <c r="K158"/>
  <c r="J158"/>
  <c r="K156"/>
  <c r="K155" s="1"/>
  <c r="J156"/>
  <c r="J155" s="1"/>
  <c r="K153"/>
  <c r="K152" s="1"/>
  <c r="J153"/>
  <c r="J152" s="1"/>
  <c r="K149"/>
  <c r="K148" s="1"/>
  <c r="J149"/>
  <c r="J148" s="1"/>
  <c r="K144"/>
  <c r="K143" s="1"/>
  <c r="J144"/>
  <c r="J143" s="1"/>
  <c r="K140"/>
  <c r="K139" s="1"/>
  <c r="J140"/>
  <c r="J139" s="1"/>
  <c r="K137"/>
  <c r="J137"/>
  <c r="K135"/>
  <c r="K134" s="1"/>
  <c r="J135"/>
  <c r="J134" s="1"/>
  <c r="K131"/>
  <c r="K130" s="1"/>
  <c r="J131"/>
  <c r="J130" s="1"/>
  <c r="K127"/>
  <c r="K126" s="1"/>
  <c r="J127"/>
  <c r="J126" s="1"/>
  <c r="K123"/>
  <c r="J123"/>
  <c r="K120"/>
  <c r="J120"/>
  <c r="K115"/>
  <c r="K114" s="1"/>
  <c r="J115"/>
  <c r="J114" s="1"/>
  <c r="K105"/>
  <c r="K104" s="1"/>
  <c r="K103" s="1"/>
  <c r="J105"/>
  <c r="J104" s="1"/>
  <c r="J103" s="1"/>
  <c r="K100"/>
  <c r="K99" s="1"/>
  <c r="J100"/>
  <c r="J99" s="1"/>
  <c r="K97"/>
  <c r="J97"/>
  <c r="K95"/>
  <c r="J95"/>
  <c r="K92"/>
  <c r="J92"/>
  <c r="K88"/>
  <c r="K87" s="1"/>
  <c r="J88"/>
  <c r="J87" s="1"/>
  <c r="K82"/>
  <c r="J82"/>
  <c r="K81"/>
  <c r="J81"/>
  <c r="K78"/>
  <c r="K77" s="1"/>
  <c r="J78"/>
  <c r="J77" s="1"/>
  <c r="K75"/>
  <c r="K74" s="1"/>
  <c r="J75"/>
  <c r="J74" s="1"/>
  <c r="K67"/>
  <c r="K66" s="1"/>
  <c r="J67"/>
  <c r="J66" s="1"/>
  <c r="K64"/>
  <c r="K63" s="1"/>
  <c r="J64"/>
  <c r="J63" s="1"/>
  <c r="K60"/>
  <c r="K57" s="1"/>
  <c r="J60"/>
  <c r="J57" s="1"/>
  <c r="K26"/>
  <c r="K25" s="1"/>
  <c r="J26"/>
  <c r="J25" s="1"/>
  <c r="K12"/>
  <c r="K11" s="1"/>
  <c r="J12"/>
  <c r="J11" s="1"/>
  <c r="J119" l="1"/>
  <c r="J113" s="1"/>
  <c r="J91"/>
  <c r="J80" s="1"/>
  <c r="K119"/>
  <c r="K113" s="1"/>
  <c r="K206"/>
  <c r="J206"/>
  <c r="J171"/>
  <c r="K171"/>
  <c r="J147"/>
  <c r="K147"/>
  <c r="J133"/>
  <c r="K133"/>
  <c r="K125"/>
  <c r="J125"/>
  <c r="K91"/>
  <c r="K80" s="1"/>
  <c r="K10"/>
  <c r="J10"/>
  <c r="J231" l="1"/>
  <c r="K231"/>
  <c r="E60"/>
  <c r="E57" s="1"/>
  <c r="E115"/>
  <c r="E82"/>
  <c r="E100"/>
  <c r="E81" l="1"/>
  <c r="I75" l="1"/>
  <c r="I74" s="1"/>
  <c r="H75"/>
  <c r="H74" s="1"/>
  <c r="E75"/>
  <c r="I159" l="1"/>
  <c r="H159"/>
  <c r="I92" l="1"/>
  <c r="H92"/>
  <c r="E92"/>
  <c r="I60"/>
  <c r="I57" s="1"/>
  <c r="H60"/>
  <c r="H57" s="1"/>
  <c r="I207"/>
  <c r="H207"/>
  <c r="I219"/>
  <c r="H219"/>
  <c r="I223"/>
  <c r="H223"/>
  <c r="I204"/>
  <c r="I203" s="1"/>
  <c r="I202" s="1"/>
  <c r="H204"/>
  <c r="H203" s="1"/>
  <c r="H202" s="1"/>
  <c r="I200"/>
  <c r="H200"/>
  <c r="I199"/>
  <c r="H199"/>
  <c r="I196"/>
  <c r="I195" s="1"/>
  <c r="I194" s="1"/>
  <c r="H196"/>
  <c r="H195" s="1"/>
  <c r="H194" s="1"/>
  <c r="I192"/>
  <c r="I191" s="1"/>
  <c r="H192"/>
  <c r="H191" s="1"/>
  <c r="I189"/>
  <c r="I188" s="1"/>
  <c r="I187" s="1"/>
  <c r="H189"/>
  <c r="H188" s="1"/>
  <c r="H187" s="1"/>
  <c r="I185"/>
  <c r="I184" s="1"/>
  <c r="I183" s="1"/>
  <c r="H185"/>
  <c r="I180"/>
  <c r="I179" s="1"/>
  <c r="I178" s="1"/>
  <c r="H180"/>
  <c r="H179" s="1"/>
  <c r="H178" s="1"/>
  <c r="I176"/>
  <c r="I175" s="1"/>
  <c r="H176"/>
  <c r="H175" s="1"/>
  <c r="I173"/>
  <c r="I172" s="1"/>
  <c r="H173"/>
  <c r="H172" s="1"/>
  <c r="I165"/>
  <c r="I164" s="1"/>
  <c r="H165"/>
  <c r="H164" s="1"/>
  <c r="I162"/>
  <c r="I161" s="1"/>
  <c r="H162"/>
  <c r="H161" s="1"/>
  <c r="I158"/>
  <c r="H158"/>
  <c r="I156"/>
  <c r="I155" s="1"/>
  <c r="H156"/>
  <c r="H155" s="1"/>
  <c r="I153"/>
  <c r="I152" s="1"/>
  <c r="H153"/>
  <c r="H152" s="1"/>
  <c r="I149"/>
  <c r="I148" s="1"/>
  <c r="H149"/>
  <c r="H148" s="1"/>
  <c r="I144"/>
  <c r="I143" s="1"/>
  <c r="H144"/>
  <c r="H143" s="1"/>
  <c r="I140"/>
  <c r="I139" s="1"/>
  <c r="H140"/>
  <c r="H139" s="1"/>
  <c r="I137"/>
  <c r="H137"/>
  <c r="I135"/>
  <c r="I134" s="1"/>
  <c r="H135"/>
  <c r="H134" s="1"/>
  <c r="I131"/>
  <c r="I130" s="1"/>
  <c r="H131"/>
  <c r="H130" s="1"/>
  <c r="I127"/>
  <c r="I126" s="1"/>
  <c r="H127"/>
  <c r="H126" s="1"/>
  <c r="I123"/>
  <c r="H123"/>
  <c r="I120"/>
  <c r="H120"/>
  <c r="I115"/>
  <c r="I114" s="1"/>
  <c r="H115"/>
  <c r="H114" s="1"/>
  <c r="I111"/>
  <c r="I105" s="1"/>
  <c r="I104" s="1"/>
  <c r="I103" s="1"/>
  <c r="H111"/>
  <c r="H105" s="1"/>
  <c r="H104" s="1"/>
  <c r="H103" s="1"/>
  <c r="I100"/>
  <c r="I99" s="1"/>
  <c r="H100"/>
  <c r="H99" s="1"/>
  <c r="I97"/>
  <c r="H97"/>
  <c r="I95"/>
  <c r="H95"/>
  <c r="I88"/>
  <c r="I87" s="1"/>
  <c r="H88"/>
  <c r="H87" s="1"/>
  <c r="I82"/>
  <c r="H82"/>
  <c r="I81"/>
  <c r="H81"/>
  <c r="I78"/>
  <c r="I77" s="1"/>
  <c r="H78"/>
  <c r="H77" s="1"/>
  <c r="I67"/>
  <c r="I66" s="1"/>
  <c r="H67"/>
  <c r="H66" s="1"/>
  <c r="I64"/>
  <c r="I63" s="1"/>
  <c r="H64"/>
  <c r="H63" s="1"/>
  <c r="I26"/>
  <c r="I25" s="1"/>
  <c r="H26"/>
  <c r="H25" s="1"/>
  <c r="I12"/>
  <c r="I11" s="1"/>
  <c r="H12"/>
  <c r="H11" s="1"/>
  <c r="G206"/>
  <c r="F206"/>
  <c r="G204"/>
  <c r="G203" s="1"/>
  <c r="G202" s="1"/>
  <c r="F204"/>
  <c r="F203" s="1"/>
  <c r="F202" s="1"/>
  <c r="E204"/>
  <c r="E203" s="1"/>
  <c r="E202" s="1"/>
  <c r="E200"/>
  <c r="E199" s="1"/>
  <c r="E198" s="1"/>
  <c r="G199"/>
  <c r="G198" s="1"/>
  <c r="F199"/>
  <c r="F198" s="1"/>
  <c r="G196"/>
  <c r="G195" s="1"/>
  <c r="G194" s="1"/>
  <c r="F196"/>
  <c r="F195" s="1"/>
  <c r="F194" s="1"/>
  <c r="E196"/>
  <c r="E195" s="1"/>
  <c r="E194" s="1"/>
  <c r="G192"/>
  <c r="G191" s="1"/>
  <c r="F192"/>
  <c r="F191" s="1"/>
  <c r="E192"/>
  <c r="E191" s="1"/>
  <c r="G189"/>
  <c r="G188" s="1"/>
  <c r="G187" s="1"/>
  <c r="F189"/>
  <c r="F188" s="1"/>
  <c r="F187" s="1"/>
  <c r="E189"/>
  <c r="E188" s="1"/>
  <c r="E187" s="1"/>
  <c r="G185"/>
  <c r="G184" s="1"/>
  <c r="F185"/>
  <c r="F184" s="1"/>
  <c r="E185"/>
  <c r="G180"/>
  <c r="G179" s="1"/>
  <c r="G178" s="1"/>
  <c r="F180"/>
  <c r="F179" s="1"/>
  <c r="F178" s="1"/>
  <c r="E180"/>
  <c r="E179" s="1"/>
  <c r="E178" s="1"/>
  <c r="G176"/>
  <c r="G175" s="1"/>
  <c r="F176"/>
  <c r="F175" s="1"/>
  <c r="E176"/>
  <c r="E175" s="1"/>
  <c r="G173"/>
  <c r="G172" s="1"/>
  <c r="F173"/>
  <c r="F172" s="1"/>
  <c r="E172"/>
  <c r="E171" s="1"/>
  <c r="G165"/>
  <c r="G164" s="1"/>
  <c r="F165"/>
  <c r="F164" s="1"/>
  <c r="E164"/>
  <c r="G162"/>
  <c r="G161" s="1"/>
  <c r="F162"/>
  <c r="F161" s="1"/>
  <c r="E162"/>
  <c r="E161" s="1"/>
  <c r="G159"/>
  <c r="G158" s="1"/>
  <c r="F159"/>
  <c r="F158" s="1"/>
  <c r="E158"/>
  <c r="G156"/>
  <c r="G155" s="1"/>
  <c r="F156"/>
  <c r="F155" s="1"/>
  <c r="E156"/>
  <c r="E155" s="1"/>
  <c r="G153"/>
  <c r="G152" s="1"/>
  <c r="F153"/>
  <c r="F152" s="1"/>
  <c r="E153"/>
  <c r="E152" s="1"/>
  <c r="G149"/>
  <c r="G148" s="1"/>
  <c r="F149"/>
  <c r="F148" s="1"/>
  <c r="E149"/>
  <c r="E148" s="1"/>
  <c r="G144"/>
  <c r="G143" s="1"/>
  <c r="F144"/>
  <c r="F143" s="1"/>
  <c r="E144"/>
  <c r="E143" s="1"/>
  <c r="G140"/>
  <c r="G139" s="1"/>
  <c r="F140"/>
  <c r="F139" s="1"/>
  <c r="E140"/>
  <c r="E139" s="1"/>
  <c r="G138"/>
  <c r="G137" s="1"/>
  <c r="F138"/>
  <c r="F137" s="1"/>
  <c r="E137"/>
  <c r="G135"/>
  <c r="G134" s="1"/>
  <c r="F135"/>
  <c r="F134" s="1"/>
  <c r="E135"/>
  <c r="E134" s="1"/>
  <c r="G131"/>
  <c r="G130" s="1"/>
  <c r="F131"/>
  <c r="F130" s="1"/>
  <c r="E131"/>
  <c r="E130" s="1"/>
  <c r="G127"/>
  <c r="G126" s="1"/>
  <c r="F127"/>
  <c r="F126" s="1"/>
  <c r="E127"/>
  <c r="E126" s="1"/>
  <c r="G123"/>
  <c r="F123"/>
  <c r="E123"/>
  <c r="G120"/>
  <c r="F120"/>
  <c r="E120"/>
  <c r="G115"/>
  <c r="G114" s="1"/>
  <c r="F115"/>
  <c r="F114" s="1"/>
  <c r="E114"/>
  <c r="E105"/>
  <c r="E104" s="1"/>
  <c r="E103" s="1"/>
  <c r="G105"/>
  <c r="G104" s="1"/>
  <c r="G103" s="1"/>
  <c r="F105"/>
  <c r="F104" s="1"/>
  <c r="F103" s="1"/>
  <c r="G100"/>
  <c r="G99" s="1"/>
  <c r="F100"/>
  <c r="F99" s="1"/>
  <c r="E99"/>
  <c r="G97"/>
  <c r="F97"/>
  <c r="E97"/>
  <c r="G95"/>
  <c r="F95"/>
  <c r="E95"/>
  <c r="G92"/>
  <c r="F92"/>
  <c r="G88"/>
  <c r="G87" s="1"/>
  <c r="F88"/>
  <c r="F87" s="1"/>
  <c r="E88"/>
  <c r="E87" s="1"/>
  <c r="G82"/>
  <c r="F82"/>
  <c r="G81"/>
  <c r="F81"/>
  <c r="G78"/>
  <c r="G77" s="1"/>
  <c r="F78"/>
  <c r="F77" s="1"/>
  <c r="E78"/>
  <c r="E77" s="1"/>
  <c r="G75"/>
  <c r="G74" s="1"/>
  <c r="F75"/>
  <c r="F74" s="1"/>
  <c r="E74"/>
  <c r="G67"/>
  <c r="G66" s="1"/>
  <c r="F67"/>
  <c r="F66" s="1"/>
  <c r="E67"/>
  <c r="E66" s="1"/>
  <c r="G64"/>
  <c r="G63" s="1"/>
  <c r="F64"/>
  <c r="F63" s="1"/>
  <c r="E64"/>
  <c r="E63" s="1"/>
  <c r="G60"/>
  <c r="F60"/>
  <c r="G26"/>
  <c r="G25" s="1"/>
  <c r="F26"/>
  <c r="F25" s="1"/>
  <c r="E25"/>
  <c r="G12"/>
  <c r="G11" s="1"/>
  <c r="F12"/>
  <c r="F11" s="1"/>
  <c r="E11"/>
  <c r="E147" l="1"/>
  <c r="E125"/>
  <c r="E10"/>
  <c r="E113"/>
  <c r="E133"/>
  <c r="I206"/>
  <c r="H206"/>
  <c r="I198"/>
  <c r="H184"/>
  <c r="H183" s="1"/>
  <c r="I119"/>
  <c r="I113" s="1"/>
  <c r="F119"/>
  <c r="F113" s="1"/>
  <c r="H91"/>
  <c r="H80" s="1"/>
  <c r="E119"/>
  <c r="H10"/>
  <c r="H147"/>
  <c r="E91"/>
  <c r="E80" s="1"/>
  <c r="H119"/>
  <c r="H113" s="1"/>
  <c r="I125"/>
  <c r="H171"/>
  <c r="F57"/>
  <c r="F10" s="1"/>
  <c r="I91"/>
  <c r="H198"/>
  <c r="F91"/>
  <c r="F80" s="1"/>
  <c r="G125"/>
  <c r="H125"/>
  <c r="I10"/>
  <c r="I133"/>
  <c r="H133"/>
  <c r="I147"/>
  <c r="I171"/>
  <c r="G57"/>
  <c r="G10" s="1"/>
  <c r="G91"/>
  <c r="G80" s="1"/>
  <c r="G119"/>
  <c r="G113" s="1"/>
  <c r="G147"/>
  <c r="E184"/>
  <c r="E183" s="1"/>
  <c r="G133"/>
  <c r="G171"/>
  <c r="F133"/>
  <c r="F125"/>
  <c r="F147"/>
  <c r="F171"/>
  <c r="G183"/>
  <c r="F183"/>
  <c r="E231" l="1"/>
  <c r="I80"/>
  <c r="I231" s="1"/>
  <c r="H231"/>
  <c r="G231"/>
  <c r="F231"/>
</calcChain>
</file>

<file path=xl/sharedStrings.xml><?xml version="1.0" encoding="utf-8"?>
<sst xmlns="http://schemas.openxmlformats.org/spreadsheetml/2006/main" count="472" uniqueCount="428">
  <si>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</si>
  <si>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</si>
  <si>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</si>
  <si>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</si>
  <si>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</si>
  <si>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</si>
  <si>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</si>
  <si>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</si>
  <si>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</si>
  <si>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</si>
  <si>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</si>
  <si>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</si>
  <si>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</si>
  <si>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</si>
  <si>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</si>
  <si>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</si>
  <si>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</si>
  <si>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</si>
  <si>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</si>
  <si>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</si>
  <si>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</si>
  <si>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</si>
  <si>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</si>
  <si>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</si>
  <si>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</si>
  <si>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</si>
  <si>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</si>
  <si>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</si>
  <si>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</si>
  <si>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</si>
  <si>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</si>
  <si>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</si>
  <si>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</si>
  <si>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</si>
  <si>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</si>
  <si>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</si>
  <si>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</si>
  <si>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</si>
  <si>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</si>
  <si>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</si>
  <si>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</si>
  <si>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</si>
  <si>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</si>
  <si>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</si>
  <si>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</si>
  <si>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</si>
  <si>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</si>
  <si>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</si>
  <si>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</si>
  <si>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</si>
  <si>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</si>
  <si>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</si>
  <si>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</si>
  <si>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</si>
  <si>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</si>
  <si>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</si>
  <si>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</si>
  <si>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</si>
  <si>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</si>
  <si>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</si>
  <si>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</si>
  <si>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</si>
  <si>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</si>
  <si>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</si>
  <si>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</si>
  <si>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</si>
  <si>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</si>
  <si>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</si>
  <si>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</si>
  <si>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</si>
  <si>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</si>
  <si>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</si>
  <si>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</si>
  <si>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</si>
  <si>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</si>
  <si>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</si>
  <si>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</si>
  <si>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</si>
  <si>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</si>
  <si>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</si>
  <si>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</si>
  <si>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</si>
  <si>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</si>
  <si>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</si>
  <si>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</si>
  <si>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</si>
  <si>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</si>
  <si>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</si>
  <si>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</si>
  <si>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</si>
  <si>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</si>
  <si>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</si>
  <si>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</si>
  <si>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</si>
  <si>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</si>
  <si>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</si>
  <si>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</si>
  <si>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</si>
  <si>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</si>
  <si>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</si>
  <si>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</si>
  <si>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</si>
  <si>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</si>
  <si>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</si>
  <si>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</si>
  <si>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</si>
  <si>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</si>
  <si>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</si>
  <si>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</si>
  <si>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</si>
  <si>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</si>
  <si>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</si>
  <si>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</si>
  <si>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</si>
  <si>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</si>
  <si>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</si>
  <si>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</si>
  <si>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</si>
  <si>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</si>
  <si>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</si>
  <si>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</si>
  <si>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</si>
  <si>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</si>
  <si>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</si>
  <si>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</si>
  <si>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</si>
  <si>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</si>
  <si>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</si>
  <si>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</si>
  <si>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</si>
  <si>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</si>
  <si>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</si>
  <si>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</si>
  <si>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</si>
  <si>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</si>
  <si>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</si>
  <si>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</si>
  <si>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</si>
  <si>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</si>
  <si>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</si>
  <si>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</si>
  <si>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</si>
  <si>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</si>
  <si>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</si>
  <si>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</si>
  <si>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</si>
  <si>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</si>
  <si>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</si>
  <si>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</si>
  <si>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</si>
  <si>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</si>
  <si>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</si>
  <si>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</si>
  <si>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</si>
  <si>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</si>
  <si>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</si>
  <si>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</si>
  <si>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</si>
  <si>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</si>
  <si>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</si>
  <si>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</si>
  <si>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</si>
  <si>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</si>
  <si>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</si>
  <si>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</si>
  <si>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</si>
  <si>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</si>
  <si>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</si>
  <si>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</si>
  <si>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</si>
  <si>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</si>
  <si>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</si>
  <si>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</si>
  <si>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</si>
  <si>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</si>
  <si>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</si>
  <si>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</si>
  <si>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</si>
  <si>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</si>
  <si>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</si>
  <si>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</si>
  <si>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</si>
  <si>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</si>
  <si>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</si>
  <si>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</si>
  <si>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</si>
  <si>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</si>
  <si>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</si>
  <si>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</si>
  <si>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</si>
  <si>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</si>
  <si>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</si>
  <si>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</si>
  <si>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</si>
  <si>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</si>
  <si>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</si>
  <si>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</si>
  <si>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</si>
  <si>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</si>
  <si>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</si>
  <si>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</si>
  <si>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</si>
  <si>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</si>
  <si>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</si>
  <si>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</si>
  <si>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</si>
  <si>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</si>
  <si>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</si>
  <si>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</si>
  <si>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</si>
  <si>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</si>
  <si>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</si>
  <si>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</si>
  <si>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</si>
  <si>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</si>
  <si>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</si>
  <si>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</si>
  <si>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</si>
  <si>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</si>
  <si>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</si>
  <si>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</si>
  <si>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</si>
  <si>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</si>
  <si>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</si>
  <si>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</si>
  <si>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</si>
  <si>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</si>
  <si>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</si>
  <si>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</si>
  <si>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</si>
  <si>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</si>
  <si>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</si>
  <si>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</si>
  <si>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</si>
  <si>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</si>
  <si>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</si>
  <si>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</si>
  <si>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</si>
  <si>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</si>
  <si>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</si>
  <si>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</si>
  <si>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</si>
  <si>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</si>
  <si>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</si>
  <si>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</si>
  <si>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</si>
  <si>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</si>
  <si>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r>
      <t>17 0 00 00000</t>
    </r>
    <r>
      <rPr>
        <b/>
        <sz val="14"/>
        <color rgb="FF000000"/>
        <rFont val="Times New Roman"/>
        <family val="1"/>
        <charset val="204"/>
      </rPr>
      <t xml:space="preserve"> </t>
    </r>
  </si>
  <si>
    <t xml:space="preserve">17 1 00 00000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</si>
  <si>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</si>
  <si>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</si>
  <si>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</si>
  <si>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</si>
  <si>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</si>
  <si>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</si>
  <si>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</si>
  <si>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</si>
  <si>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</si>
  <si>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</si>
  <si>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</si>
  <si>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</si>
  <si>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</si>
  <si>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</si>
  <si>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</si>
  <si>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</si>
  <si>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</si>
  <si>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</si>
  <si>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</si>
  <si>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</si>
  <si>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</si>
  <si>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</si>
  <si>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</si>
  <si>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</si>
  <si>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</si>
  <si>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</si>
  <si>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</si>
  <si>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</si>
  <si>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</si>
  <si>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</si>
  <si>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</si>
  <si>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</si>
  <si>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</si>
  <si>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</si>
  <si>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</si>
  <si>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</si>
  <si>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</si>
  <si>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</si>
  <si>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</si>
  <si>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</si>
  <si>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</si>
  <si>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</si>
  <si>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</si>
  <si>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</si>
  <si>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</si>
  <si>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</si>
  <si>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</si>
  <si>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</si>
  <si>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</si>
  <si>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</si>
  <si>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</si>
  <si>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</si>
  <si>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</si>
  <si>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</si>
  <si>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</si>
  <si>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</si>
  <si>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</si>
  <si>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</si>
  <si>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</si>
  <si>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</si>
  <si>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</si>
  <si>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</si>
  <si>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</si>
  <si>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</si>
  <si>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</si>
  <si>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</si>
  <si>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</si>
  <si>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</si>
  <si>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r>
      <t>01 1 01 </t>
    </r>
    <r>
      <rPr>
        <sz val="14"/>
        <color rgb="FF000000"/>
        <rFont val="Times New Roman"/>
        <family val="1"/>
        <charset val="204"/>
      </rPr>
      <t xml:space="preserve">81010 </t>
    </r>
  </si>
  <si>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</si>
  <si>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</si>
  <si>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</si>
  <si>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</si>
  <si>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</si>
  <si>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</si>
  <si>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</si>
  <si>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</si>
  <si>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</si>
  <si>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</si>
  <si>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</si>
  <si>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</si>
  <si>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</si>
  <si>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</si>
  <si>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</si>
  <si>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</si>
  <si>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</si>
  <si>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</si>
  <si>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</si>
  <si>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</si>
  <si>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</si>
  <si>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</si>
  <si>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</si>
  <si>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</si>
  <si>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</si>
  <si>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</si>
  <si>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</si>
  <si>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</si>
  <si>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</si>
  <si>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</si>
  <si>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</si>
  <si>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</si>
  <si>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</si>
  <si>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</si>
  <si>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</si>
  <si>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</si>
  <si>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</si>
  <si>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</si>
  <si>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</si>
  <si>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</si>
  <si>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</si>
  <si>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</si>
  <si>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</si>
  <si>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</si>
  <si>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</si>
  <si>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</si>
  <si>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</si>
  <si>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</si>
  <si>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</si>
  <si>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</si>
  <si>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</si>
  <si>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</si>
  <si>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</si>
  <si>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</si>
  <si>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</si>
  <si>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</si>
  <si>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</si>
  <si>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</si>
  <si>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</si>
  <si>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</si>
  <si>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</si>
  <si>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</si>
  <si>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</si>
  <si>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</si>
  <si>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</si>
  <si>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</si>
  <si>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</si>
  <si>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</si>
  <si>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01 2 01 89700</t>
  </si>
  <si>
    <t xml:space="preserve">01 3 01 81400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</si>
  <si>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год  </t>
  </si>
  <si>
    <t>Сумма  2027г.</t>
  </si>
  <si>
    <t xml:space="preserve">01 2 01 S1950 </t>
  </si>
  <si>
    <t>Укрепление материально-технической базы образовательных организаций (Предоставление субсидий бюджетным, автономным учреждениям и иным некоммерческим организациям)</t>
  </si>
  <si>
    <t>05 1 01 S Д007</t>
  </si>
  <si>
    <t>05 1 01 9Д001</t>
  </si>
  <si>
    <t>Основное мероприятие «Обеспечение деятельности учреждения по внешкольной работе с детьми  ЦВР в Лухском муниципальном районе».</t>
  </si>
  <si>
    <t>01 3 01 00000</t>
  </si>
  <si>
    <t xml:space="preserve">"О районном бюджете  на 2025 год  и плановый период 2026 и 2027 годов". </t>
  </si>
  <si>
    <t xml:space="preserve">05 2 01 9Д002 </t>
  </si>
  <si>
    <t xml:space="preserve"> Мероприятия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</si>
  <si>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 xml:space="preserve"> Мероприятия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</si>
  <si>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 xml:space="preserve">01 2 Ю6 53031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</si>
  <si>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</si>
  <si>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</si>
  <si>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100</t>
  </si>
  <si>
    <t xml:space="preserve">01 2  Ю6 51792 </t>
  </si>
  <si>
    <t xml:space="preserve">01 2 Ю6 50502 </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</si>
  <si>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</si>
  <si>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Обеспечение автономными дымовыми пожарными извещателями мест проживания отдельных категорий граждан на территории Ивановской области.(Закупка товаров, работ и услуг для обеспечения государственных (муниципальных) нужд)</t>
  </si>
  <si>
    <t>Подпрограмма "Обеспечение автономными дымовыми пожарными извещателями мест проживания отдельных категорий граждан"</t>
  </si>
  <si>
    <t>08 7 00 00000</t>
  </si>
  <si>
    <t>08 7 01 83360</t>
  </si>
  <si>
    <t>Основное мероприятие:"Обеспечение автономными дымовыми пожарными извещателями мест проживания отдельных категорий граждан на территории Ивановской области".</t>
  </si>
  <si>
    <t>08 7 01 00000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</si>
  <si>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</si>
  <si>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</si>
  <si>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</si>
  <si>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</si>
  <si>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</si>
  <si>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</si>
  <si>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Отклонение (+/-)</t>
  </si>
  <si>
    <t>43 9 00 90030</t>
  </si>
  <si>
    <t>Расходы на исполнение судебных актов Лухского муниципального района (Иные бюджетные ассигнования)</t>
  </si>
  <si>
    <t>№ __   от __.02.2025г.</t>
  </si>
  <si>
    <t>Единовременная выплата за звание Почётного гражданина Лухского муниципального района (Социальное обеспечение и иные выплаты населению).</t>
  </si>
  <si>
    <t>Расходы подведомственных учреждений общего образования Лухского муниципального района. (Социальное обеспечение и иные выплаты населению).</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</si>
  <si>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</si>
  <si>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+250000</t>
  </si>
  <si>
    <t>08 6 01 Д0820</t>
  </si>
</sst>
</file>

<file path=xl/styles.xml><?xml version="1.0" encoding="utf-8"?>
<styleSheet xmlns="http://schemas.openxmlformats.org/spreadsheetml/2006/main">
  <fonts count="42">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sz val="14"/>
      <color theme="1"/>
      <name val="Times New Roman"/>
      <family val="1"/>
      <charset val="204"/>
    </font>
    <font>
      <sz val="11"/>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right style="thin">
        <color indexed="64"/>
      </right>
      <top style="medium">
        <color rgb="FF000000"/>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4" applyNumberFormat="0" applyAlignment="0" applyProtection="0"/>
    <xf numFmtId="0" fontId="9" fillId="28" borderId="5" applyNumberFormat="0" applyAlignment="0" applyProtection="0"/>
    <xf numFmtId="0" fontId="10" fillId="28" borderId="4" applyNumberFormat="0" applyAlignment="0" applyProtection="0"/>
    <xf numFmtId="0" fontId="11" fillId="0" borderId="6" applyNumberFormat="0" applyFill="0" applyAlignment="0" applyProtection="0"/>
    <xf numFmtId="0" fontId="12" fillId="0" borderId="7" applyNumberFormat="0" applyFill="0" applyAlignment="0" applyProtection="0"/>
    <xf numFmtId="0" fontId="13" fillId="0" borderId="8" applyNumberFormat="0" applyFill="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29" borderId="10"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1" applyNumberFormat="0" applyFont="0" applyAlignment="0" applyProtection="0"/>
    <xf numFmtId="0" fontId="6" fillId="32" borderId="11" applyNumberFormat="0" applyFont="0" applyAlignment="0" applyProtection="0"/>
    <xf numFmtId="0" fontId="6" fillId="32" borderId="11" applyNumberFormat="0" applyFont="0" applyAlignment="0" applyProtection="0"/>
    <xf numFmtId="0" fontId="6" fillId="32" borderId="11" applyNumberFormat="0" applyFont="0" applyAlignment="0" applyProtection="0"/>
    <xf numFmtId="0" fontId="6" fillId="32" borderId="11" applyNumberFormat="0" applyFont="0" applyAlignment="0" applyProtection="0"/>
    <xf numFmtId="0" fontId="20" fillId="0" borderId="12"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15">
      <alignment horizontal="center" vertical="top" shrinkToFit="1"/>
    </xf>
  </cellStyleXfs>
  <cellXfs count="147">
    <xf numFmtId="0" fontId="0" fillId="0" borderId="0" xfId="0"/>
    <xf numFmtId="0" fontId="3" fillId="0" borderId="0" xfId="0" applyFont="1"/>
    <xf numFmtId="0" fontId="4" fillId="0" borderId="0" xfId="0" applyFont="1"/>
    <xf numFmtId="0" fontId="23" fillId="0" borderId="1" xfId="0" applyFont="1" applyBorder="1" applyAlignment="1">
      <alignment horizontal="left" wrapText="1"/>
    </xf>
    <xf numFmtId="0" fontId="26" fillId="0" borderId="1" xfId="0" applyFont="1" applyBorder="1" applyAlignment="1">
      <alignment horizontal="center" wrapText="1"/>
    </xf>
    <xf numFmtId="0" fontId="28" fillId="0" borderId="1" xfId="0" applyFont="1" applyBorder="1" applyAlignment="1">
      <alignment horizontal="center"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2" fontId="36" fillId="0" borderId="1" xfId="0" applyNumberFormat="1" applyFont="1" applyBorder="1" applyAlignment="1">
      <alignment horizontal="center" wrapText="1"/>
    </xf>
    <xf numFmtId="2" fontId="1" fillId="34" borderId="3" xfId="0" applyNumberFormat="1" applyFont="1" applyFill="1" applyBorder="1" applyAlignment="1">
      <alignment horizontal="center"/>
    </xf>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4" fillId="0" borderId="1" xfId="0" applyFont="1" applyBorder="1" applyAlignment="1">
      <alignment horizontal="center"/>
    </xf>
    <xf numFmtId="2" fontId="4" fillId="0" borderId="1"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2" fontId="3" fillId="2" borderId="1" xfId="36" applyNumberFormat="1" applyFont="1" applyFill="1" applyBorder="1" applyAlignment="1">
      <alignment horizontal="center" shrinkToFit="1"/>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28" fillId="0" borderId="1" xfId="0" applyFont="1" applyFill="1" applyBorder="1" applyAlignment="1">
      <alignment horizontal="center" wrapText="1"/>
    </xf>
    <xf numFmtId="0" fontId="3" fillId="0" borderId="1" xfId="0" applyFont="1" applyBorder="1" applyAlignment="1">
      <alignment horizontal="center"/>
    </xf>
    <xf numFmtId="0" fontId="40" fillId="0" borderId="1" xfId="0" applyFont="1" applyFill="1" applyBorder="1" applyAlignment="1">
      <alignment horizontal="center"/>
    </xf>
    <xf numFmtId="0" fontId="4" fillId="0" borderId="1" xfId="0" applyFont="1" applyBorder="1" applyAlignment="1">
      <alignment horizontal="center" vertical="center"/>
    </xf>
    <xf numFmtId="0" fontId="39" fillId="0" borderId="1" xfId="0" applyFont="1" applyBorder="1" applyAlignment="1">
      <alignment horizontal="center" wrapText="1"/>
    </xf>
    <xf numFmtId="0" fontId="4" fillId="0" borderId="0" xfId="0" applyFont="1" applyAlignment="1">
      <alignment horizontal="center"/>
    </xf>
    <xf numFmtId="0" fontId="4" fillId="0" borderId="3" xfId="0" applyFont="1" applyBorder="1" applyAlignment="1">
      <alignment horizontal="center"/>
    </xf>
    <xf numFmtId="0" fontId="28" fillId="0" borderId="1" xfId="0" applyFont="1" applyBorder="1" applyAlignment="1">
      <alignment horizontal="center" vertical="center" wrapText="1"/>
    </xf>
    <xf numFmtId="0" fontId="28" fillId="0" borderId="1" xfId="0" applyFont="1" applyFill="1" applyBorder="1" applyAlignment="1">
      <alignment horizontal="center" vertical="center" wrapText="1"/>
    </xf>
    <xf numFmtId="49" fontId="23" fillId="2" borderId="1" xfId="36" applyNumberFormat="1" applyFont="1" applyFill="1" applyBorder="1" applyAlignment="1">
      <alignment horizontal="center" vertical="center" shrinkToFit="1"/>
    </xf>
    <xf numFmtId="49" fontId="28" fillId="0" borderId="1" xfId="0" applyNumberFormat="1" applyFont="1" applyBorder="1" applyAlignment="1">
      <alignment horizontal="center" vertical="center" wrapText="1"/>
    </xf>
    <xf numFmtId="0" fontId="3" fillId="0" borderId="0" xfId="0" applyFont="1" applyAlignment="1">
      <alignment horizontal="center"/>
    </xf>
    <xf numFmtId="2" fontId="26" fillId="0" borderId="1" xfId="0" applyNumberFormat="1" applyFont="1" applyBorder="1" applyAlignment="1">
      <alignment horizontal="center" wrapText="1"/>
    </xf>
    <xf numFmtId="2" fontId="23" fillId="2" borderId="1" xfId="36" applyNumberFormat="1" applyFont="1" applyFill="1" applyBorder="1" applyAlignment="1">
      <alignment horizontal="center" shrinkToFit="1"/>
    </xf>
    <xf numFmtId="0" fontId="3" fillId="0" borderId="0" xfId="0" applyFont="1" applyAlignment="1">
      <alignment horizontal="left"/>
    </xf>
    <xf numFmtId="0" fontId="41" fillId="0" borderId="0" xfId="0" applyFont="1" applyAlignment="1">
      <alignment horizontal="left"/>
    </xf>
    <xf numFmtId="0" fontId="25" fillId="0" borderId="1" xfId="0" applyFont="1" applyBorder="1" applyAlignment="1">
      <alignment horizontal="left"/>
    </xf>
    <xf numFmtId="0" fontId="23" fillId="0" borderId="1" xfId="0" applyFont="1" applyBorder="1" applyAlignment="1">
      <alignment horizontal="left"/>
    </xf>
    <xf numFmtId="0" fontId="23" fillId="0" borderId="1" xfId="0" applyNumberFormat="1" applyFont="1" applyBorder="1" applyAlignment="1">
      <alignment horizontal="left"/>
    </xf>
    <xf numFmtId="0" fontId="23" fillId="0" borderId="1" xfId="0" applyFont="1" applyFill="1" applyBorder="1" applyAlignment="1">
      <alignment horizontal="left"/>
    </xf>
    <xf numFmtId="0" fontId="23" fillId="0" borderId="1" xfId="0" quotePrefix="1" applyFont="1" applyBorder="1" applyAlignment="1">
      <alignment horizontal="left"/>
    </xf>
    <xf numFmtId="0" fontId="27" fillId="0" borderId="1" xfId="0" applyFont="1" applyBorder="1" applyAlignment="1">
      <alignment horizontal="left"/>
    </xf>
    <xf numFmtId="0" fontId="27" fillId="0" borderId="1" xfId="0" applyFont="1" applyFill="1" applyBorder="1" applyAlignment="1">
      <alignment horizontal="left"/>
    </xf>
    <xf numFmtId="0" fontId="4" fillId="0" borderId="0" xfId="0" applyFont="1" applyAlignment="1">
      <alignment horizontal="left"/>
    </xf>
    <xf numFmtId="0" fontId="23" fillId="0" borderId="0" xfId="0" applyFont="1" applyAlignment="1">
      <alignment vertical="center"/>
    </xf>
    <xf numFmtId="0" fontId="23" fillId="0" borderId="0" xfId="0" applyNumberFormat="1" applyFont="1" applyAlignment="1">
      <alignment horizontal="center"/>
    </xf>
    <xf numFmtId="0" fontId="23" fillId="0" borderId="0" xfId="0" applyFont="1" applyAlignment="1">
      <alignment horizontal="center"/>
    </xf>
    <xf numFmtId="0" fontId="23" fillId="0" borderId="0" xfId="0" applyFont="1" applyBorder="1" applyAlignment="1">
      <alignment horizontal="center" vertical="center"/>
    </xf>
    <xf numFmtId="0" fontId="23" fillId="0" borderId="0" xfId="0" applyNumberFormat="1" applyFont="1" applyBorder="1" applyAlignment="1">
      <alignment horizontal="center"/>
    </xf>
    <xf numFmtId="2" fontId="28" fillId="0" borderId="1" xfId="0" applyNumberFormat="1" applyFont="1" applyFill="1" applyBorder="1" applyAlignment="1">
      <alignment horizontal="center" wrapText="1"/>
    </xf>
    <xf numFmtId="2" fontId="1" fillId="34" borderId="19" xfId="0" applyNumberFormat="1" applyFont="1" applyFill="1" applyBorder="1" applyAlignment="1">
      <alignment horizontal="center" wrapText="1"/>
    </xf>
    <xf numFmtId="2" fontId="2" fillId="34" borderId="13" xfId="0" applyNumberFormat="1" applyFont="1" applyFill="1" applyBorder="1" applyAlignment="1">
      <alignment horizontal="center" wrapText="1"/>
    </xf>
    <xf numFmtId="2" fontId="36" fillId="34" borderId="13" xfId="0" applyNumberFormat="1" applyFont="1" applyFill="1" applyBorder="1" applyAlignment="1">
      <alignment horizontal="center" wrapText="1"/>
    </xf>
    <xf numFmtId="0" fontId="4" fillId="0" borderId="13" xfId="0" applyFont="1" applyBorder="1" applyAlignment="1">
      <alignment horizontal="center"/>
    </xf>
    <xf numFmtId="2" fontId="2" fillId="34" borderId="13" xfId="0" applyNumberFormat="1" applyFont="1" applyFill="1" applyBorder="1" applyAlignment="1">
      <alignment horizontal="center"/>
    </xf>
    <xf numFmtId="2" fontId="1" fillId="34" borderId="13" xfId="0" applyNumberFormat="1" applyFont="1" applyFill="1" applyBorder="1" applyAlignment="1">
      <alignment horizontal="center" wrapText="1"/>
    </xf>
    <xf numFmtId="2" fontId="1" fillId="34" borderId="13" xfId="0" applyNumberFormat="1" applyFont="1" applyFill="1" applyBorder="1" applyAlignment="1">
      <alignment horizontal="center"/>
    </xf>
    <xf numFmtId="2" fontId="35" fillId="34" borderId="13" xfId="0" applyNumberFormat="1" applyFont="1" applyFill="1" applyBorder="1" applyAlignment="1">
      <alignment horizontal="center" wrapText="1"/>
    </xf>
    <xf numFmtId="0" fontId="4" fillId="0" borderId="14" xfId="0" applyFont="1" applyBorder="1" applyAlignment="1">
      <alignment horizontal="center"/>
    </xf>
    <xf numFmtId="2" fontId="1" fillId="34" borderId="14" xfId="0" applyNumberFormat="1" applyFont="1" applyFill="1" applyBorder="1" applyAlignment="1">
      <alignment horizontal="center"/>
    </xf>
    <xf numFmtId="0" fontId="27" fillId="0" borderId="1" xfId="0" applyFont="1" applyBorder="1" applyAlignment="1">
      <alignment horizontal="center" wrapText="1"/>
    </xf>
    <xf numFmtId="2" fontId="27" fillId="0" borderId="1" xfId="0" applyNumberFormat="1" applyFont="1" applyBorder="1" applyAlignment="1">
      <alignment horizontal="center" wrapText="1"/>
    </xf>
    <xf numFmtId="2" fontId="23" fillId="0" borderId="1" xfId="0" applyNumberFormat="1" applyFont="1" applyBorder="1" applyAlignment="1"/>
    <xf numFmtId="0" fontId="23" fillId="0" borderId="1" xfId="0" applyFont="1" applyBorder="1" applyAlignment="1">
      <alignment vertical="center"/>
    </xf>
    <xf numFmtId="0" fontId="26" fillId="0" borderId="23" xfId="0" applyFont="1" applyBorder="1" applyAlignment="1">
      <alignment wrapText="1"/>
    </xf>
    <xf numFmtId="2" fontId="26" fillId="0" borderId="24" xfId="0" applyNumberFormat="1" applyFont="1" applyBorder="1" applyAlignment="1">
      <alignment horizontal="center" wrapText="1"/>
    </xf>
    <xf numFmtId="0" fontId="31" fillId="0" borderId="23" xfId="0" applyFont="1" applyBorder="1" applyAlignment="1">
      <alignment wrapText="1"/>
    </xf>
    <xf numFmtId="2" fontId="23" fillId="34" borderId="24" xfId="0" applyNumberFormat="1" applyFont="1" applyFill="1" applyBorder="1" applyAlignment="1">
      <alignment horizontal="center" wrapText="1"/>
    </xf>
    <xf numFmtId="0" fontId="23" fillId="0" borderId="23" xfId="0" applyFont="1" applyBorder="1" applyAlignment="1">
      <alignment wrapText="1"/>
    </xf>
    <xf numFmtId="2" fontId="28" fillId="0" borderId="24" xfId="0" applyNumberFormat="1" applyFont="1" applyBorder="1" applyAlignment="1">
      <alignment horizontal="center" wrapText="1"/>
    </xf>
    <xf numFmtId="0" fontId="23" fillId="0" borderId="23" xfId="0" applyFont="1" applyBorder="1" applyAlignment="1">
      <alignment horizontal="justify"/>
    </xf>
    <xf numFmtId="2" fontId="28" fillId="34" borderId="24" xfId="0" applyNumberFormat="1" applyFont="1" applyFill="1" applyBorder="1" applyAlignment="1">
      <alignment horizontal="center" wrapText="1"/>
    </xf>
    <xf numFmtId="0" fontId="23" fillId="0" borderId="24" xfId="0" applyFont="1" applyBorder="1" applyAlignment="1">
      <alignment horizontal="center"/>
    </xf>
    <xf numFmtId="0" fontId="23" fillId="0" borderId="23" xfId="0" applyFont="1" applyBorder="1" applyAlignment="1">
      <alignment horizontal="justify" wrapText="1"/>
    </xf>
    <xf numFmtId="0" fontId="27" fillId="0" borderId="23" xfId="0" applyFont="1" applyBorder="1" applyAlignment="1">
      <alignment horizontal="justify" wrapText="1"/>
    </xf>
    <xf numFmtId="2" fontId="28" fillId="0" borderId="24" xfId="0" applyNumberFormat="1" applyFont="1" applyFill="1" applyBorder="1" applyAlignment="1">
      <alignment horizontal="center" wrapText="1"/>
    </xf>
    <xf numFmtId="0" fontId="27" fillId="0" borderId="23" xfId="0" applyFont="1" applyBorder="1" applyAlignment="1">
      <alignment horizontal="justify"/>
    </xf>
    <xf numFmtId="2" fontId="23" fillId="0" borderId="24" xfId="0" applyNumberFormat="1" applyFont="1" applyBorder="1" applyAlignment="1">
      <alignment horizontal="center"/>
    </xf>
    <xf numFmtId="0" fontId="27" fillId="0" borderId="23" xfId="0" applyNumberFormat="1" applyFont="1" applyBorder="1" applyAlignment="1">
      <alignment horizontal="justify"/>
    </xf>
    <xf numFmtId="0" fontId="27" fillId="0" borderId="23" xfId="0" applyNumberFormat="1" applyFont="1" applyBorder="1" applyAlignment="1">
      <alignment horizontal="justify" vertical="top"/>
    </xf>
    <xf numFmtId="0" fontId="31" fillId="0" borderId="23" xfId="0" applyFont="1" applyBorder="1" applyAlignment="1">
      <alignment horizontal="justify"/>
    </xf>
    <xf numFmtId="0" fontId="27" fillId="0" borderId="23" xfId="0" applyFont="1" applyFill="1" applyBorder="1" applyAlignment="1">
      <alignment wrapText="1"/>
    </xf>
    <xf numFmtId="0" fontId="23" fillId="2" borderId="23" xfId="36" applyFont="1" applyFill="1" applyBorder="1" applyAlignment="1">
      <alignment wrapText="1"/>
    </xf>
    <xf numFmtId="0" fontId="23" fillId="0" borderId="23" xfId="36" applyFont="1" applyFill="1" applyBorder="1" applyAlignment="1">
      <alignment wrapText="1"/>
    </xf>
    <xf numFmtId="0" fontId="23" fillId="2" borderId="23" xfId="36" applyNumberFormat="1" applyFont="1" applyFill="1" applyBorder="1" applyAlignment="1">
      <alignment wrapText="1"/>
    </xf>
    <xf numFmtId="0" fontId="23" fillId="0" borderId="23" xfId="0" applyFont="1" applyBorder="1" applyAlignment="1">
      <alignment horizontal="left" wrapText="1"/>
    </xf>
    <xf numFmtId="2" fontId="23" fillId="34" borderId="24" xfId="36" applyNumberFormat="1" applyFont="1" applyFill="1" applyBorder="1" applyAlignment="1">
      <alignment horizontal="center" shrinkToFit="1"/>
    </xf>
    <xf numFmtId="2" fontId="23" fillId="2" borderId="24" xfId="36" applyNumberFormat="1" applyFont="1" applyFill="1" applyBorder="1" applyAlignment="1">
      <alignment horizontal="center" shrinkToFit="1"/>
    </xf>
    <xf numFmtId="0" fontId="31" fillId="0" borderId="23" xfId="0" applyFont="1" applyBorder="1" applyAlignment="1">
      <alignment horizontal="left" wrapText="1"/>
    </xf>
    <xf numFmtId="0" fontId="27" fillId="0" borderId="23" xfId="0" applyFont="1" applyBorder="1" applyAlignment="1">
      <alignment wrapText="1"/>
    </xf>
    <xf numFmtId="0" fontId="32" fillId="0" borderId="23" xfId="0" applyFont="1" applyBorder="1" applyAlignment="1">
      <alignment wrapText="1"/>
    </xf>
    <xf numFmtId="2" fontId="23" fillId="34" borderId="24" xfId="0" applyNumberFormat="1" applyFont="1" applyFill="1" applyBorder="1" applyAlignment="1">
      <alignment horizontal="center"/>
    </xf>
    <xf numFmtId="0" fontId="28" fillId="0" borderId="23" xfId="0" applyFont="1" applyBorder="1" applyAlignment="1">
      <alignment wrapText="1"/>
    </xf>
    <xf numFmtId="0" fontId="24" fillId="0" borderId="23" xfId="0" applyFont="1" applyBorder="1" applyAlignment="1">
      <alignment wrapText="1"/>
    </xf>
    <xf numFmtId="0" fontId="33" fillId="0" borderId="23" xfId="0" applyFont="1" applyBorder="1" applyAlignment="1">
      <alignment wrapText="1"/>
    </xf>
    <xf numFmtId="0" fontId="27" fillId="0" borderId="23" xfId="0" applyNumberFormat="1" applyFont="1" applyBorder="1" applyAlignment="1">
      <alignment wrapText="1"/>
    </xf>
    <xf numFmtId="0" fontId="32" fillId="0" borderId="23" xfId="0" applyFont="1" applyFill="1" applyBorder="1" applyAlignment="1">
      <alignment wrapText="1"/>
    </xf>
    <xf numFmtId="0" fontId="25" fillId="0" borderId="23" xfId="0" applyFont="1" applyBorder="1" applyAlignment="1">
      <alignment wrapText="1"/>
    </xf>
    <xf numFmtId="0" fontId="31" fillId="2" borderId="23" xfId="36" applyFont="1" applyFill="1" applyBorder="1" applyAlignment="1">
      <alignment vertical="top" wrapText="1"/>
    </xf>
    <xf numFmtId="0" fontId="23" fillId="2" borderId="23" xfId="36" applyFont="1" applyFill="1" applyBorder="1" applyAlignment="1">
      <alignment vertical="top" wrapText="1"/>
    </xf>
    <xf numFmtId="0" fontId="25" fillId="0" borderId="23" xfId="0" applyFont="1" applyBorder="1" applyAlignment="1">
      <alignment horizontal="left" wrapText="1"/>
    </xf>
    <xf numFmtId="0" fontId="32" fillId="0" borderId="23" xfId="0" applyFont="1" applyBorder="1" applyAlignment="1">
      <alignment horizontal="justify" vertical="top" wrapText="1"/>
    </xf>
    <xf numFmtId="0" fontId="32" fillId="0" borderId="23" xfId="0" applyFont="1" applyBorder="1" applyAlignment="1">
      <alignment horizontal="justify"/>
    </xf>
    <xf numFmtId="0" fontId="32" fillId="0" borderId="23" xfId="0" applyFont="1" applyBorder="1" applyAlignment="1">
      <alignment vertical="top" wrapText="1"/>
    </xf>
    <xf numFmtId="0" fontId="27" fillId="0" borderId="23" xfId="0" applyFont="1" applyBorder="1" applyAlignment="1">
      <alignment vertical="top" wrapText="1"/>
    </xf>
    <xf numFmtId="0" fontId="23" fillId="34" borderId="23" xfId="0" applyFont="1" applyFill="1" applyBorder="1" applyAlignment="1">
      <alignment wrapText="1"/>
    </xf>
    <xf numFmtId="0" fontId="25" fillId="34" borderId="23" xfId="0" applyFont="1" applyFill="1" applyBorder="1" applyAlignment="1">
      <alignment wrapText="1"/>
    </xf>
    <xf numFmtId="0" fontId="31" fillId="34" borderId="23" xfId="0" applyFont="1" applyFill="1" applyBorder="1" applyAlignment="1">
      <alignment wrapText="1"/>
    </xf>
    <xf numFmtId="2" fontId="23" fillId="0" borderId="24" xfId="0" applyNumberFormat="1" applyFont="1" applyBorder="1" applyAlignment="1">
      <alignment horizontal="center" vertical="center"/>
    </xf>
    <xf numFmtId="0" fontId="23" fillId="0" borderId="23" xfId="0" applyNumberFormat="1" applyFont="1" applyBorder="1" applyAlignment="1">
      <alignment wrapText="1"/>
    </xf>
    <xf numFmtId="0" fontId="40" fillId="0" borderId="24" xfId="0" applyFont="1" applyFill="1" applyBorder="1" applyAlignment="1">
      <alignment horizontal="center"/>
    </xf>
    <xf numFmtId="0" fontId="23" fillId="0" borderId="23" xfId="0" applyFont="1" applyBorder="1" applyAlignment="1">
      <alignment vertical="top" wrapText="1"/>
    </xf>
    <xf numFmtId="0" fontId="25" fillId="0" borderId="23" xfId="0" applyFont="1" applyBorder="1" applyAlignment="1">
      <alignment vertical="top" wrapText="1"/>
    </xf>
    <xf numFmtId="0" fontId="1" fillId="0" borderId="25" xfId="0" applyFont="1" applyBorder="1" applyAlignment="1">
      <alignment horizontal="right"/>
    </xf>
    <xf numFmtId="0" fontId="1" fillId="0" borderId="26" xfId="0" applyFont="1" applyBorder="1" applyAlignment="1">
      <alignment horizontal="left"/>
    </xf>
    <xf numFmtId="0" fontId="1" fillId="0" borderId="26" xfId="0" applyFont="1" applyBorder="1" applyAlignment="1">
      <alignment horizontal="center"/>
    </xf>
    <xf numFmtId="2" fontId="25" fillId="34" borderId="26" xfId="0" applyNumberFormat="1" applyFont="1" applyFill="1" applyBorder="1" applyAlignment="1">
      <alignment horizontal="center" vertical="center"/>
    </xf>
    <xf numFmtId="2" fontId="25" fillId="34" borderId="27" xfId="0" applyNumberFormat="1" applyFont="1" applyFill="1" applyBorder="1" applyAlignment="1">
      <alignment horizontal="center"/>
    </xf>
    <xf numFmtId="2" fontId="28" fillId="0" borderId="1" xfId="0" quotePrefix="1" applyNumberFormat="1" applyFont="1" applyBorder="1" applyAlignment="1">
      <alignment horizontal="center" wrapText="1"/>
    </xf>
    <xf numFmtId="0" fontId="5" fillId="0" borderId="0" xfId="0" applyFont="1" applyAlignment="1">
      <alignment horizontal="center" vertical="center" wrapText="1"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4" fillId="0" borderId="16" xfId="0" applyNumberFormat="1" applyFont="1" applyBorder="1" applyAlignment="1">
      <alignment horizontal="center" vertical="top" wrapText="1"/>
    </xf>
    <xf numFmtId="0" fontId="24" fillId="0" borderId="17" xfId="0" applyNumberFormat="1" applyFont="1" applyBorder="1" applyAlignment="1">
      <alignment horizontal="center" vertical="top" wrapText="1"/>
    </xf>
    <xf numFmtId="0" fontId="3" fillId="0" borderId="0" xfId="0" applyFont="1" applyBorder="1" applyAlignment="1">
      <alignment horizontal="center"/>
    </xf>
    <xf numFmtId="0" fontId="24" fillId="0" borderId="22" xfId="0" applyNumberFormat="1" applyFont="1" applyBorder="1" applyAlignment="1">
      <alignment horizontal="center" vertical="center" wrapText="1"/>
    </xf>
    <xf numFmtId="0" fontId="24" fillId="0" borderId="24" xfId="0" applyNumberFormat="1" applyFont="1" applyBorder="1" applyAlignment="1">
      <alignment horizontal="center" vertical="center" wrapText="1"/>
    </xf>
    <xf numFmtId="0" fontId="24" fillId="0" borderId="18" xfId="0" applyNumberFormat="1" applyFont="1" applyBorder="1" applyAlignment="1">
      <alignment horizontal="center" vertical="top" wrapText="1"/>
    </xf>
    <xf numFmtId="0" fontId="24" fillId="0" borderId="14" xfId="0" applyNumberFormat="1" applyFont="1" applyBorder="1" applyAlignment="1">
      <alignment horizontal="center" vertical="top" wrapText="1"/>
    </xf>
    <xf numFmtId="0" fontId="24" fillId="0" borderId="20" xfId="0" applyFont="1" applyBorder="1" applyAlignment="1">
      <alignment horizontal="center" vertical="top" wrapText="1"/>
    </xf>
    <xf numFmtId="0" fontId="24" fillId="0" borderId="23" xfId="0" applyFont="1" applyBorder="1" applyAlignment="1">
      <alignment horizontal="center" vertical="top" wrapText="1"/>
    </xf>
    <xf numFmtId="0" fontId="24" fillId="0" borderId="21" xfId="0" applyFont="1" applyBorder="1" applyAlignment="1">
      <alignment horizontal="left" vertical="top" wrapText="1"/>
    </xf>
    <xf numFmtId="0" fontId="24" fillId="0" borderId="1" xfId="0" applyFont="1" applyBorder="1" applyAlignment="1">
      <alignment horizontal="left" vertical="top" wrapText="1"/>
    </xf>
    <xf numFmtId="0" fontId="24" fillId="0" borderId="21" xfId="0" applyFont="1" applyBorder="1" applyAlignment="1">
      <alignment horizontal="center" wrapText="1"/>
    </xf>
    <xf numFmtId="0" fontId="24" fillId="0" borderId="1" xfId="0" applyFont="1" applyBorder="1" applyAlignment="1">
      <alignment horizontal="center" wrapText="1"/>
    </xf>
    <xf numFmtId="0" fontId="24" fillId="0" borderId="21" xfId="0" applyFont="1" applyBorder="1" applyAlignment="1">
      <alignment horizontal="center" vertical="center" wrapText="1"/>
    </xf>
    <xf numFmtId="0" fontId="24" fillId="0" borderId="1" xfId="0" applyFont="1" applyBorder="1" applyAlignment="1">
      <alignment horizontal="center" vertic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31"/>
  <sheetViews>
    <sheetView tabSelected="1" topLeftCell="A163" workbookViewId="0">
      <selection activeCell="E165" sqref="E165"/>
    </sheetView>
  </sheetViews>
  <sheetFormatPr defaultRowHeight="18.75"/>
  <cols>
    <col min="1" max="1" width="100.85546875" style="2" customWidth="1"/>
    <col min="2" max="2" width="19.28515625" style="53" customWidth="1"/>
    <col min="3" max="3" width="8.5703125" style="35" customWidth="1"/>
    <col min="4" max="4" width="18" style="54" customWidth="1"/>
    <col min="5" max="5" width="25" style="55" customWidth="1"/>
    <col min="6" max="6" width="22.85546875" style="35" hidden="1" customWidth="1"/>
    <col min="7" max="7" width="21.42578125" style="35" hidden="1" customWidth="1"/>
    <col min="8" max="8" width="29.140625" style="35" hidden="1" customWidth="1"/>
    <col min="9" max="9" width="27" style="35" hidden="1" customWidth="1"/>
    <col min="10" max="10" width="26.5703125" style="35" hidden="1" customWidth="1"/>
    <col min="11" max="11" width="23" style="35" hidden="1" customWidth="1"/>
    <col min="12" max="16384" width="9.140625" style="2"/>
  </cols>
  <sheetData>
    <row r="1" spans="1:11">
      <c r="A1" s="1"/>
      <c r="B1" s="44" t="s">
        <v>290</v>
      </c>
      <c r="C1" s="41"/>
    </row>
    <row r="2" spans="1:11">
      <c r="A2" s="1"/>
      <c r="B2" s="44" t="s">
        <v>1</v>
      </c>
      <c r="C2" s="41"/>
    </row>
    <row r="3" spans="1:11">
      <c r="A3" s="1"/>
      <c r="B3" s="44" t="s">
        <v>396</v>
      </c>
      <c r="C3" s="41"/>
    </row>
    <row r="4" spans="1:11" ht="15.75" customHeight="1">
      <c r="A4" s="1"/>
      <c r="B4" s="45" t="s">
        <v>422</v>
      </c>
      <c r="C4" s="41"/>
      <c r="E4" s="56"/>
    </row>
    <row r="5" spans="1:11" ht="12.75" customHeight="1">
      <c r="A5" s="129" t="s">
        <v>388</v>
      </c>
      <c r="B5" s="129"/>
      <c r="C5" s="129"/>
      <c r="D5" s="129"/>
      <c r="E5" s="129"/>
    </row>
    <row r="6" spans="1:11" ht="67.5" customHeight="1">
      <c r="A6" s="129"/>
      <c r="B6" s="129"/>
      <c r="C6" s="129"/>
      <c r="D6" s="129"/>
      <c r="E6" s="129"/>
    </row>
    <row r="7" spans="1:11" ht="19.5" thickBot="1">
      <c r="A7" s="134"/>
      <c r="B7" s="134"/>
      <c r="C7" s="134"/>
      <c r="D7" s="57"/>
      <c r="E7" s="58"/>
    </row>
    <row r="8" spans="1:11" ht="56.25" customHeight="1">
      <c r="A8" s="139" t="s">
        <v>2</v>
      </c>
      <c r="B8" s="141" t="s">
        <v>3</v>
      </c>
      <c r="C8" s="143" t="s">
        <v>4</v>
      </c>
      <c r="D8" s="145" t="s">
        <v>419</v>
      </c>
      <c r="E8" s="135" t="s">
        <v>311</v>
      </c>
      <c r="F8" s="137" t="s">
        <v>310</v>
      </c>
      <c r="G8" s="132" t="s">
        <v>311</v>
      </c>
      <c r="H8" s="132" t="s">
        <v>311</v>
      </c>
      <c r="I8" s="132" t="s">
        <v>328</v>
      </c>
      <c r="J8" s="130" t="s">
        <v>328</v>
      </c>
      <c r="K8" s="130" t="s">
        <v>389</v>
      </c>
    </row>
    <row r="9" spans="1:11" ht="18.75" customHeight="1">
      <c r="A9" s="140"/>
      <c r="B9" s="142"/>
      <c r="C9" s="144"/>
      <c r="D9" s="146"/>
      <c r="E9" s="136"/>
      <c r="F9" s="138"/>
      <c r="G9" s="133"/>
      <c r="H9" s="133"/>
      <c r="I9" s="133"/>
      <c r="J9" s="131"/>
      <c r="K9" s="131"/>
    </row>
    <row r="10" spans="1:11" ht="58.5" customHeight="1">
      <c r="A10" s="74" t="s">
        <v>5</v>
      </c>
      <c r="B10" s="46" t="s">
        <v>18</v>
      </c>
      <c r="C10" s="5"/>
      <c r="D10" s="42">
        <f>D11+D25+D57+D63+D66+D74+D77</f>
        <v>1090606.07</v>
      </c>
      <c r="E10" s="75">
        <f>E11+E25+E57+E63+E66+E74+E77</f>
        <v>99946804.819999993</v>
      </c>
      <c r="F10" s="60" t="e">
        <f t="shared" ref="F10:K10" si="0">F11+F25+F57+F63+F66+F74+F77</f>
        <v>#REF!</v>
      </c>
      <c r="G10" s="12" t="e">
        <f t="shared" si="0"/>
        <v>#REF!</v>
      </c>
      <c r="H10" s="12">
        <f t="shared" si="0"/>
        <v>63899452.389999993</v>
      </c>
      <c r="I10" s="12">
        <f t="shared" si="0"/>
        <v>60051594.679999992</v>
      </c>
      <c r="J10" s="12">
        <f t="shared" si="0"/>
        <v>87462189.489999995</v>
      </c>
      <c r="K10" s="12">
        <f t="shared" si="0"/>
        <v>78684888.639999986</v>
      </c>
    </row>
    <row r="11" spans="1:11" ht="39.75" customHeight="1">
      <c r="A11" s="76" t="s">
        <v>148</v>
      </c>
      <c r="B11" s="47" t="s">
        <v>19</v>
      </c>
      <c r="C11" s="5"/>
      <c r="D11" s="25">
        <f>D12</f>
        <v>58807.54</v>
      </c>
      <c r="E11" s="77">
        <f>E12</f>
        <v>21020132.619999997</v>
      </c>
      <c r="F11" s="61">
        <f t="shared" ref="F11:K11" si="1">F12</f>
        <v>15450498.220000001</v>
      </c>
      <c r="G11" s="13">
        <f t="shared" si="1"/>
        <v>15450498.220000001</v>
      </c>
      <c r="H11" s="13">
        <f t="shared" si="1"/>
        <v>14006020.519999998</v>
      </c>
      <c r="I11" s="13">
        <f t="shared" si="1"/>
        <v>14006020.519999998</v>
      </c>
      <c r="J11" s="13">
        <f t="shared" si="1"/>
        <v>19802272.82</v>
      </c>
      <c r="K11" s="13">
        <f t="shared" si="1"/>
        <v>17871863.43</v>
      </c>
    </row>
    <row r="12" spans="1:11" ht="36.75" customHeight="1">
      <c r="A12" s="78" t="s">
        <v>17</v>
      </c>
      <c r="B12" s="47" t="s">
        <v>20</v>
      </c>
      <c r="C12" s="5"/>
      <c r="D12" s="25">
        <f>D13+D14+D15+D16+D17+D18+D19+D20+D21+D22+D23+D24</f>
        <v>58807.54</v>
      </c>
      <c r="E12" s="79">
        <f>E13+E14+E15+E16+E17+E18+E19+E20+E21+E22+E23+E24</f>
        <v>21020132.619999997</v>
      </c>
      <c r="F12" s="62">
        <f>SUM(F13:F22)</f>
        <v>15450498.220000001</v>
      </c>
      <c r="G12" s="9">
        <f>SUM(G13:G22)</f>
        <v>15450498.220000001</v>
      </c>
      <c r="H12" s="9">
        <f>SUM(H13:H23)</f>
        <v>14006020.519999998</v>
      </c>
      <c r="I12" s="9">
        <f>SUM(I13:I23)</f>
        <v>14006020.519999998</v>
      </c>
      <c r="J12" s="9">
        <f>SUM(J13:J24)</f>
        <v>19802272.82</v>
      </c>
      <c r="K12" s="9">
        <f>SUM(K13:K24)</f>
        <v>17871863.43</v>
      </c>
    </row>
    <row r="13" spans="1:11" ht="78.75" customHeight="1">
      <c r="A13" s="80" t="s">
        <v>21</v>
      </c>
      <c r="B13" s="47" t="s">
        <v>22</v>
      </c>
      <c r="C13" s="5">
        <v>100</v>
      </c>
      <c r="D13" s="37"/>
      <c r="E13" s="81">
        <v>6539274</v>
      </c>
      <c r="F13" s="63">
        <v>6524274</v>
      </c>
      <c r="G13" s="21">
        <v>6524274</v>
      </c>
      <c r="H13" s="9">
        <v>6524274</v>
      </c>
      <c r="I13" s="9">
        <v>6524274</v>
      </c>
      <c r="J13" s="21">
        <v>6539274</v>
      </c>
      <c r="K13" s="21">
        <v>6539274</v>
      </c>
    </row>
    <row r="14" spans="1:11" ht="57.75" customHeight="1">
      <c r="A14" s="80" t="s">
        <v>153</v>
      </c>
      <c r="B14" s="47" t="s">
        <v>23</v>
      </c>
      <c r="C14" s="5">
        <v>200</v>
      </c>
      <c r="D14" s="5">
        <v>58807.54</v>
      </c>
      <c r="E14" s="82">
        <v>5833473.3399999999</v>
      </c>
      <c r="F14" s="63">
        <v>2504104.84</v>
      </c>
      <c r="G14" s="21">
        <v>2504104.84</v>
      </c>
      <c r="H14" s="22">
        <v>1504104.84</v>
      </c>
      <c r="I14" s="22">
        <v>1504104.84</v>
      </c>
      <c r="J14" s="21">
        <v>4774665.8</v>
      </c>
      <c r="K14" s="21">
        <v>2844256.41</v>
      </c>
    </row>
    <row r="15" spans="1:11" ht="39" customHeight="1">
      <c r="A15" s="80" t="s">
        <v>24</v>
      </c>
      <c r="B15" s="47" t="s">
        <v>23</v>
      </c>
      <c r="C15" s="5">
        <v>800</v>
      </c>
      <c r="D15" s="37"/>
      <c r="E15" s="81">
        <v>9000</v>
      </c>
      <c r="F15" s="63">
        <v>16000</v>
      </c>
      <c r="G15" s="21">
        <v>16000</v>
      </c>
      <c r="H15" s="9">
        <v>5000</v>
      </c>
      <c r="I15" s="9">
        <v>5000</v>
      </c>
      <c r="J15" s="21">
        <v>9000</v>
      </c>
      <c r="K15" s="21">
        <v>9000</v>
      </c>
    </row>
    <row r="16" spans="1:11" ht="59.25" customHeight="1">
      <c r="A16" s="83" t="s">
        <v>295</v>
      </c>
      <c r="B16" s="47" t="s">
        <v>25</v>
      </c>
      <c r="C16" s="5">
        <v>200</v>
      </c>
      <c r="D16" s="37"/>
      <c r="E16" s="81">
        <v>249000</v>
      </c>
      <c r="F16" s="63">
        <v>318000</v>
      </c>
      <c r="G16" s="21">
        <v>318000</v>
      </c>
      <c r="H16" s="9">
        <v>198480.81</v>
      </c>
      <c r="I16" s="9">
        <v>198480.81</v>
      </c>
      <c r="J16" s="21">
        <v>249000</v>
      </c>
      <c r="K16" s="21">
        <v>249000</v>
      </c>
    </row>
    <row r="17" spans="1:11" ht="60" customHeight="1">
      <c r="A17" s="80" t="s">
        <v>154</v>
      </c>
      <c r="B17" s="47" t="s">
        <v>26</v>
      </c>
      <c r="C17" s="5">
        <v>200</v>
      </c>
      <c r="D17" s="37"/>
      <c r="E17" s="81">
        <v>222912</v>
      </c>
      <c r="F17" s="63">
        <v>210600</v>
      </c>
      <c r="G17" s="21">
        <v>210600</v>
      </c>
      <c r="H17" s="9">
        <v>210600</v>
      </c>
      <c r="I17" s="9">
        <v>210600</v>
      </c>
      <c r="J17" s="21">
        <v>222912</v>
      </c>
      <c r="K17" s="21">
        <v>222912</v>
      </c>
    </row>
    <row r="18" spans="1:11" ht="128.25" customHeight="1">
      <c r="A18" s="84" t="s">
        <v>27</v>
      </c>
      <c r="B18" s="47" t="s">
        <v>28</v>
      </c>
      <c r="C18" s="5">
        <v>200</v>
      </c>
      <c r="D18" s="37"/>
      <c r="E18" s="85">
        <v>59890</v>
      </c>
      <c r="F18" s="63">
        <v>162216</v>
      </c>
      <c r="G18" s="21">
        <v>162216</v>
      </c>
      <c r="H18" s="28">
        <v>178488</v>
      </c>
      <c r="I18" s="28">
        <v>178488</v>
      </c>
      <c r="J18" s="21">
        <v>59890</v>
      </c>
      <c r="K18" s="21">
        <v>59890</v>
      </c>
    </row>
    <row r="19" spans="1:11" ht="93" customHeight="1">
      <c r="A19" s="86" t="s">
        <v>29</v>
      </c>
      <c r="B19" s="47" t="s">
        <v>30</v>
      </c>
      <c r="C19" s="5">
        <v>300</v>
      </c>
      <c r="D19" s="37"/>
      <c r="E19" s="82">
        <v>89276.52</v>
      </c>
      <c r="F19" s="63">
        <v>276511.38</v>
      </c>
      <c r="G19" s="21">
        <v>276511.38</v>
      </c>
      <c r="H19" s="9">
        <v>186430.36</v>
      </c>
      <c r="I19" s="9">
        <v>186430.36</v>
      </c>
      <c r="J19" s="31">
        <v>89276.52</v>
      </c>
      <c r="K19" s="31">
        <v>89276.52</v>
      </c>
    </row>
    <row r="20" spans="1:11" ht="152.25" customHeight="1">
      <c r="A20" s="86" t="s">
        <v>287</v>
      </c>
      <c r="B20" s="47" t="s">
        <v>31</v>
      </c>
      <c r="C20" s="5">
        <v>100</v>
      </c>
      <c r="D20" s="37"/>
      <c r="E20" s="87">
        <v>7564770.2599999998</v>
      </c>
      <c r="F20" s="63">
        <v>5412074</v>
      </c>
      <c r="G20" s="21">
        <v>5412074</v>
      </c>
      <c r="H20" s="9">
        <v>5090080</v>
      </c>
      <c r="I20" s="9">
        <v>5090080</v>
      </c>
      <c r="J20" s="21">
        <v>7405718</v>
      </c>
      <c r="K20" s="21">
        <v>7405718</v>
      </c>
    </row>
    <row r="21" spans="1:11" ht="113.25" customHeight="1">
      <c r="A21" s="88" t="s">
        <v>288</v>
      </c>
      <c r="B21" s="48" t="s">
        <v>31</v>
      </c>
      <c r="C21" s="5">
        <v>200</v>
      </c>
      <c r="D21" s="37"/>
      <c r="E21" s="81">
        <v>22330</v>
      </c>
      <c r="F21" s="63">
        <v>26718</v>
      </c>
      <c r="G21" s="21">
        <v>26718</v>
      </c>
      <c r="H21" s="9">
        <v>22330</v>
      </c>
      <c r="I21" s="9">
        <v>22330</v>
      </c>
      <c r="J21" s="21">
        <v>22330</v>
      </c>
      <c r="K21" s="21">
        <v>22330</v>
      </c>
    </row>
    <row r="22" spans="1:11" ht="272.25" customHeight="1">
      <c r="A22" s="88" t="s">
        <v>382</v>
      </c>
      <c r="B22" s="47" t="s">
        <v>317</v>
      </c>
      <c r="C22" s="26">
        <v>200</v>
      </c>
      <c r="D22" s="37"/>
      <c r="E22" s="85">
        <v>27594</v>
      </c>
      <c r="F22" s="63"/>
      <c r="G22" s="21"/>
      <c r="H22" s="9">
        <v>86232.51</v>
      </c>
      <c r="I22" s="9">
        <v>86232.51</v>
      </c>
      <c r="J22" s="28">
        <v>27594</v>
      </c>
      <c r="K22" s="28">
        <v>27594</v>
      </c>
    </row>
    <row r="23" spans="1:11" ht="78" customHeight="1">
      <c r="A23" s="89" t="s">
        <v>381</v>
      </c>
      <c r="B23" s="47" t="s">
        <v>383</v>
      </c>
      <c r="C23" s="26">
        <v>300</v>
      </c>
      <c r="D23" s="37"/>
      <c r="E23" s="85">
        <v>110000</v>
      </c>
      <c r="F23" s="63"/>
      <c r="G23" s="21"/>
      <c r="H23" s="9"/>
      <c r="I23" s="9"/>
      <c r="J23" s="21">
        <v>110000</v>
      </c>
      <c r="K23" s="21">
        <v>110000</v>
      </c>
    </row>
    <row r="24" spans="1:11" ht="98.25" customHeight="1">
      <c r="A24" s="88" t="s">
        <v>380</v>
      </c>
      <c r="B24" s="47" t="s">
        <v>379</v>
      </c>
      <c r="C24" s="5">
        <v>200</v>
      </c>
      <c r="D24" s="37"/>
      <c r="E24" s="81">
        <v>292612.5</v>
      </c>
      <c r="F24" s="63"/>
      <c r="G24" s="21"/>
      <c r="H24" s="9"/>
      <c r="I24" s="9"/>
      <c r="J24" s="9">
        <v>292612.5</v>
      </c>
      <c r="K24" s="9">
        <v>292612.5</v>
      </c>
    </row>
    <row r="25" spans="1:11" ht="24.75" customHeight="1">
      <c r="A25" s="90" t="s">
        <v>149</v>
      </c>
      <c r="B25" s="3" t="s">
        <v>33</v>
      </c>
      <c r="C25" s="5"/>
      <c r="D25" s="40">
        <f>D26</f>
        <v>1031798.53</v>
      </c>
      <c r="E25" s="77">
        <f>E26</f>
        <v>71110517.600000009</v>
      </c>
      <c r="F25" s="61">
        <f t="shared" ref="F25:K25" si="2">F26</f>
        <v>45141945.239999995</v>
      </c>
      <c r="G25" s="13">
        <f t="shared" si="2"/>
        <v>40807529.990000002</v>
      </c>
      <c r="H25" s="13">
        <f t="shared" si="2"/>
        <v>45317260.710000001</v>
      </c>
      <c r="I25" s="13">
        <f t="shared" si="2"/>
        <v>41469403</v>
      </c>
      <c r="J25" s="13">
        <f t="shared" si="2"/>
        <v>60187935.07</v>
      </c>
      <c r="K25" s="13">
        <f t="shared" si="2"/>
        <v>53341043.609999992</v>
      </c>
    </row>
    <row r="26" spans="1:11" ht="38.25" customHeight="1">
      <c r="A26" s="80" t="s">
        <v>32</v>
      </c>
      <c r="B26" s="3" t="s">
        <v>34</v>
      </c>
      <c r="C26" s="5"/>
      <c r="D26" s="81">
        <f>SUM(D27:D56)</f>
        <v>1031798.53</v>
      </c>
      <c r="E26" s="81">
        <f>SUM(E27:E56)</f>
        <v>71110517.600000009</v>
      </c>
      <c r="F26" s="62">
        <f>SUM(F27:F50)</f>
        <v>45141945.239999995</v>
      </c>
      <c r="G26" s="9">
        <f>SUM(G27:G50)</f>
        <v>40807529.990000002</v>
      </c>
      <c r="H26" s="9">
        <f>SUM(H27:H52)</f>
        <v>45317260.710000001</v>
      </c>
      <c r="I26" s="9">
        <f>SUM(I27:I52)</f>
        <v>41469403</v>
      </c>
      <c r="J26" s="9">
        <f>SUM(J27:J52)</f>
        <v>60187935.07</v>
      </c>
      <c r="K26" s="9">
        <f>SUM(K27:K52)</f>
        <v>53341043.609999992</v>
      </c>
    </row>
    <row r="27" spans="1:11" ht="84" customHeight="1">
      <c r="A27" s="80" t="s">
        <v>35</v>
      </c>
      <c r="B27" s="47" t="s">
        <v>36</v>
      </c>
      <c r="C27" s="5">
        <v>100</v>
      </c>
      <c r="D27" s="5">
        <v>-215434.5</v>
      </c>
      <c r="E27" s="81">
        <v>4025632.36</v>
      </c>
      <c r="F27" s="63">
        <v>220753</v>
      </c>
      <c r="G27" s="21">
        <v>220753</v>
      </c>
      <c r="H27" s="9">
        <v>253766</v>
      </c>
      <c r="I27" s="9">
        <v>253766</v>
      </c>
      <c r="J27" s="21">
        <v>210156.03</v>
      </c>
      <c r="K27" s="21">
        <v>210156.03</v>
      </c>
    </row>
    <row r="28" spans="1:11" ht="60.75" customHeight="1">
      <c r="A28" s="80" t="s">
        <v>155</v>
      </c>
      <c r="B28" s="47" t="s">
        <v>37</v>
      </c>
      <c r="C28" s="5">
        <v>200</v>
      </c>
      <c r="D28" s="5">
        <v>-69807.539999999994</v>
      </c>
      <c r="E28" s="81">
        <v>9969271.8399999999</v>
      </c>
      <c r="F28" s="63">
        <v>4394976.5599999996</v>
      </c>
      <c r="G28" s="21">
        <v>3450485</v>
      </c>
      <c r="H28" s="9">
        <v>2450585</v>
      </c>
      <c r="I28" s="9">
        <v>2450585</v>
      </c>
      <c r="J28" s="9">
        <v>9149810.0700000003</v>
      </c>
      <c r="K28" s="9">
        <v>7039079.3799999999</v>
      </c>
    </row>
    <row r="29" spans="1:11" ht="44.25" customHeight="1">
      <c r="A29" s="80" t="s">
        <v>424</v>
      </c>
      <c r="B29" s="47" t="s">
        <v>37</v>
      </c>
      <c r="C29" s="5">
        <v>300</v>
      </c>
      <c r="D29" s="25">
        <v>215434.5</v>
      </c>
      <c r="E29" s="81">
        <v>215434.5</v>
      </c>
      <c r="F29" s="63"/>
      <c r="G29" s="21"/>
      <c r="H29" s="9"/>
      <c r="I29" s="9"/>
      <c r="J29" s="9"/>
      <c r="K29" s="9"/>
    </row>
    <row r="30" spans="1:11" ht="56.25">
      <c r="A30" s="80" t="s">
        <v>38</v>
      </c>
      <c r="B30" s="47" t="s">
        <v>37</v>
      </c>
      <c r="C30" s="5">
        <v>600</v>
      </c>
      <c r="D30" s="5">
        <v>140606.07</v>
      </c>
      <c r="E30" s="81">
        <v>4929970.07</v>
      </c>
      <c r="F30" s="63">
        <v>4852200</v>
      </c>
      <c r="G30" s="21">
        <v>3852200</v>
      </c>
      <c r="H30" s="9">
        <v>1852200</v>
      </c>
      <c r="I30" s="9">
        <v>1852200</v>
      </c>
      <c r="J30" s="9">
        <v>4789364</v>
      </c>
      <c r="K30" s="9">
        <v>3789364</v>
      </c>
    </row>
    <row r="31" spans="1:11" ht="37.5">
      <c r="A31" s="80" t="s">
        <v>39</v>
      </c>
      <c r="B31" s="47" t="s">
        <v>37</v>
      </c>
      <c r="C31" s="5">
        <v>800</v>
      </c>
      <c r="D31" s="5">
        <v>11000</v>
      </c>
      <c r="E31" s="81">
        <v>19000</v>
      </c>
      <c r="F31" s="63">
        <v>15000</v>
      </c>
      <c r="G31" s="21">
        <v>15000</v>
      </c>
      <c r="H31" s="9">
        <v>6000</v>
      </c>
      <c r="I31" s="9">
        <v>6000</v>
      </c>
      <c r="J31" s="21">
        <v>8000</v>
      </c>
      <c r="K31" s="21">
        <v>8000</v>
      </c>
    </row>
    <row r="32" spans="1:11" ht="56.25">
      <c r="A32" s="78" t="s">
        <v>299</v>
      </c>
      <c r="B32" s="47" t="s">
        <v>40</v>
      </c>
      <c r="C32" s="5">
        <v>200</v>
      </c>
      <c r="D32" s="5"/>
      <c r="E32" s="81">
        <v>410531</v>
      </c>
      <c r="F32" s="63">
        <v>420000</v>
      </c>
      <c r="G32" s="21">
        <v>420000</v>
      </c>
      <c r="H32" s="9">
        <v>420000</v>
      </c>
      <c r="I32" s="9">
        <v>420000</v>
      </c>
      <c r="J32" s="21"/>
      <c r="K32" s="21"/>
    </row>
    <row r="33" spans="1:11" ht="75">
      <c r="A33" s="78" t="s">
        <v>425</v>
      </c>
      <c r="B33" s="47" t="s">
        <v>40</v>
      </c>
      <c r="C33" s="5">
        <v>600</v>
      </c>
      <c r="D33" s="37">
        <v>950000</v>
      </c>
      <c r="E33" s="81">
        <v>950000</v>
      </c>
      <c r="F33" s="63"/>
      <c r="G33" s="21"/>
      <c r="H33" s="9"/>
      <c r="I33" s="9"/>
      <c r="J33" s="21"/>
      <c r="K33" s="21"/>
    </row>
    <row r="34" spans="1:11" ht="59.25" customHeight="1">
      <c r="A34" s="78" t="s">
        <v>391</v>
      </c>
      <c r="B34" s="47" t="s">
        <v>390</v>
      </c>
      <c r="C34" s="5">
        <v>600</v>
      </c>
      <c r="D34" s="37"/>
      <c r="E34" s="81">
        <v>1010101.01</v>
      </c>
      <c r="F34" s="63">
        <v>700000</v>
      </c>
      <c r="G34" s="21">
        <v>90149</v>
      </c>
      <c r="H34" s="9">
        <v>74790.2</v>
      </c>
      <c r="I34" s="9"/>
      <c r="J34" s="21"/>
      <c r="K34" s="21"/>
    </row>
    <row r="35" spans="1:11" ht="56.25">
      <c r="A35" s="80" t="s">
        <v>156</v>
      </c>
      <c r="B35" s="47" t="s">
        <v>41</v>
      </c>
      <c r="C35" s="5">
        <v>200</v>
      </c>
      <c r="D35" s="37"/>
      <c r="E35" s="81">
        <v>237192</v>
      </c>
      <c r="F35" s="63">
        <v>182400</v>
      </c>
      <c r="G35" s="21">
        <v>182400</v>
      </c>
      <c r="H35" s="9">
        <v>252204</v>
      </c>
      <c r="I35" s="9">
        <v>252204</v>
      </c>
      <c r="J35" s="21">
        <v>237192</v>
      </c>
      <c r="K35" s="21">
        <v>237192</v>
      </c>
    </row>
    <row r="36" spans="1:11" ht="58.5" customHeight="1">
      <c r="A36" s="80" t="s">
        <v>145</v>
      </c>
      <c r="B36" s="47" t="s">
        <v>41</v>
      </c>
      <c r="C36" s="5">
        <v>600</v>
      </c>
      <c r="D36" s="37"/>
      <c r="E36" s="81">
        <v>120780</v>
      </c>
      <c r="F36" s="63">
        <v>62400</v>
      </c>
      <c r="G36" s="21">
        <v>62400</v>
      </c>
      <c r="H36" s="9">
        <v>90132</v>
      </c>
      <c r="I36" s="9">
        <v>90132</v>
      </c>
      <c r="J36" s="21">
        <v>120780</v>
      </c>
      <c r="K36" s="21">
        <v>120780</v>
      </c>
    </row>
    <row r="37" spans="1:11" ht="56.25">
      <c r="A37" s="91" t="s">
        <v>398</v>
      </c>
      <c r="B37" s="49" t="s">
        <v>42</v>
      </c>
      <c r="C37" s="30">
        <v>200</v>
      </c>
      <c r="D37" s="38"/>
      <c r="E37" s="85">
        <v>200000</v>
      </c>
      <c r="F37" s="63">
        <v>51030</v>
      </c>
      <c r="G37" s="21">
        <v>51030</v>
      </c>
      <c r="H37" s="9">
        <v>34500</v>
      </c>
      <c r="I37" s="9">
        <v>34500</v>
      </c>
      <c r="J37" s="21">
        <v>190000</v>
      </c>
      <c r="K37" s="21">
        <v>190000</v>
      </c>
    </row>
    <row r="38" spans="1:11" ht="54" customHeight="1">
      <c r="A38" s="92" t="s">
        <v>399</v>
      </c>
      <c r="B38" s="47" t="s">
        <v>146</v>
      </c>
      <c r="C38" s="5">
        <v>600</v>
      </c>
      <c r="D38" s="37"/>
      <c r="E38" s="81">
        <v>150000</v>
      </c>
      <c r="F38" s="63">
        <v>101015.43</v>
      </c>
      <c r="G38" s="21">
        <v>101012.43</v>
      </c>
      <c r="H38" s="9">
        <v>90278</v>
      </c>
      <c r="I38" s="9">
        <v>90278</v>
      </c>
      <c r="J38" s="21">
        <v>130000</v>
      </c>
      <c r="K38" s="21">
        <v>130000</v>
      </c>
    </row>
    <row r="39" spans="1:11" ht="54" customHeight="1">
      <c r="A39" s="93" t="s">
        <v>360</v>
      </c>
      <c r="B39" s="49" t="s">
        <v>361</v>
      </c>
      <c r="C39" s="30">
        <v>600</v>
      </c>
      <c r="D39" s="38"/>
      <c r="E39" s="85">
        <v>200000</v>
      </c>
      <c r="F39" s="63"/>
      <c r="G39" s="21"/>
      <c r="H39" s="9"/>
      <c r="I39" s="9"/>
      <c r="J39" s="21"/>
      <c r="K39" s="21"/>
    </row>
    <row r="40" spans="1:11" ht="191.25" customHeight="1">
      <c r="A40" s="94" t="s">
        <v>43</v>
      </c>
      <c r="B40" s="47" t="s">
        <v>44</v>
      </c>
      <c r="C40" s="5">
        <v>100</v>
      </c>
      <c r="D40" s="37"/>
      <c r="E40" s="81">
        <v>23077778</v>
      </c>
      <c r="F40" s="63">
        <v>15611014</v>
      </c>
      <c r="G40" s="21">
        <v>15611014</v>
      </c>
      <c r="H40" s="9">
        <v>18868671</v>
      </c>
      <c r="I40" s="9">
        <v>18868671</v>
      </c>
      <c r="J40" s="21">
        <v>23088964</v>
      </c>
      <c r="K40" s="21">
        <v>23088964</v>
      </c>
    </row>
    <row r="41" spans="1:11" ht="177" customHeight="1">
      <c r="A41" s="94" t="s">
        <v>157</v>
      </c>
      <c r="B41" s="47" t="s">
        <v>44</v>
      </c>
      <c r="C41" s="5">
        <v>200</v>
      </c>
      <c r="D41" s="37"/>
      <c r="E41" s="81">
        <v>190281</v>
      </c>
      <c r="F41" s="63">
        <v>182377</v>
      </c>
      <c r="G41" s="21">
        <v>182377</v>
      </c>
      <c r="H41" s="9">
        <v>190281</v>
      </c>
      <c r="I41" s="9">
        <v>190281</v>
      </c>
      <c r="J41" s="21">
        <v>190281</v>
      </c>
      <c r="K41" s="21">
        <v>190281</v>
      </c>
    </row>
    <row r="42" spans="1:11" ht="170.25" customHeight="1">
      <c r="A42" s="95" t="s">
        <v>45</v>
      </c>
      <c r="B42" s="47" t="s">
        <v>44</v>
      </c>
      <c r="C42" s="8" t="s">
        <v>15</v>
      </c>
      <c r="D42" s="39"/>
      <c r="E42" s="96">
        <v>16223229.5</v>
      </c>
      <c r="F42" s="63">
        <v>15465297</v>
      </c>
      <c r="G42" s="21">
        <v>15465297</v>
      </c>
      <c r="H42" s="10">
        <v>15240028</v>
      </c>
      <c r="I42" s="10">
        <v>15240028</v>
      </c>
      <c r="J42" s="21">
        <v>16181138</v>
      </c>
      <c r="K42" s="21">
        <v>16181138</v>
      </c>
    </row>
    <row r="43" spans="1:11" ht="132" customHeight="1">
      <c r="A43" s="92" t="s">
        <v>347</v>
      </c>
      <c r="B43" s="47" t="s">
        <v>348</v>
      </c>
      <c r="C43" s="5">
        <v>100</v>
      </c>
      <c r="D43" s="37"/>
      <c r="E43" s="96">
        <v>890568</v>
      </c>
      <c r="F43" s="63">
        <v>1406160</v>
      </c>
      <c r="G43" s="21"/>
      <c r="H43" s="10">
        <v>843714</v>
      </c>
      <c r="I43" s="10">
        <v>843714</v>
      </c>
      <c r="J43" s="10">
        <v>890568</v>
      </c>
      <c r="K43" s="10">
        <v>890568</v>
      </c>
    </row>
    <row r="44" spans="1:11" ht="156" customHeight="1">
      <c r="A44" s="94" t="s">
        <v>373</v>
      </c>
      <c r="B44" s="47" t="s">
        <v>348</v>
      </c>
      <c r="C44" s="5">
        <v>600</v>
      </c>
      <c r="D44" s="37"/>
      <c r="E44" s="96">
        <v>562464</v>
      </c>
      <c r="F44" s="63"/>
      <c r="G44" s="21"/>
      <c r="H44" s="10">
        <v>562476</v>
      </c>
      <c r="I44" s="10">
        <v>562476</v>
      </c>
      <c r="J44" s="10">
        <v>562464</v>
      </c>
      <c r="K44" s="10">
        <v>562464</v>
      </c>
    </row>
    <row r="45" spans="1:11" ht="111.75" customHeight="1">
      <c r="A45" s="89" t="s">
        <v>406</v>
      </c>
      <c r="B45" s="47" t="s">
        <v>384</v>
      </c>
      <c r="C45" s="26">
        <v>300</v>
      </c>
      <c r="D45" s="37"/>
      <c r="E45" s="85">
        <v>290000</v>
      </c>
      <c r="F45" s="63"/>
      <c r="G45" s="21"/>
      <c r="H45" s="10"/>
      <c r="I45" s="10"/>
      <c r="J45" s="34">
        <v>290000</v>
      </c>
      <c r="K45" s="21">
        <v>290000</v>
      </c>
    </row>
    <row r="46" spans="1:11" ht="119.25" customHeight="1">
      <c r="A46" s="89" t="s">
        <v>413</v>
      </c>
      <c r="B46" s="47" t="s">
        <v>384</v>
      </c>
      <c r="C46" s="26">
        <v>600</v>
      </c>
      <c r="D46" s="37"/>
      <c r="E46" s="85">
        <v>250000</v>
      </c>
      <c r="F46" s="63"/>
      <c r="G46" s="21"/>
      <c r="H46" s="10"/>
      <c r="I46" s="10"/>
      <c r="J46" s="34">
        <v>250000</v>
      </c>
      <c r="K46" s="21">
        <v>250000</v>
      </c>
    </row>
    <row r="47" spans="1:11" ht="225.75" customHeight="1">
      <c r="A47" s="92" t="s">
        <v>375</v>
      </c>
      <c r="B47" s="47" t="s">
        <v>400</v>
      </c>
      <c r="C47" s="5">
        <v>100</v>
      </c>
      <c r="D47" s="37"/>
      <c r="E47" s="96">
        <v>2351640</v>
      </c>
      <c r="F47" s="63"/>
      <c r="G47" s="21"/>
      <c r="H47" s="10">
        <v>1406160</v>
      </c>
      <c r="I47" s="10"/>
      <c r="J47" s="21">
        <v>1484280</v>
      </c>
      <c r="K47" s="21"/>
    </row>
    <row r="48" spans="1:11" ht="212.25" customHeight="1">
      <c r="A48" s="92" t="s">
        <v>374</v>
      </c>
      <c r="B48" s="47" t="s">
        <v>400</v>
      </c>
      <c r="C48" s="5">
        <v>600</v>
      </c>
      <c r="D48" s="37"/>
      <c r="E48" s="96">
        <v>2179320</v>
      </c>
      <c r="F48" s="63"/>
      <c r="G48" s="21"/>
      <c r="H48" s="10">
        <v>859320</v>
      </c>
      <c r="I48" s="10"/>
      <c r="J48" s="34">
        <v>859320</v>
      </c>
      <c r="K48" s="21"/>
    </row>
    <row r="49" spans="1:11" ht="118.5" customHeight="1">
      <c r="A49" s="92" t="s">
        <v>301</v>
      </c>
      <c r="B49" s="47" t="s">
        <v>284</v>
      </c>
      <c r="C49" s="5">
        <v>200</v>
      </c>
      <c r="D49" s="37"/>
      <c r="E49" s="81">
        <v>177679.04</v>
      </c>
      <c r="F49" s="63">
        <v>314416.05</v>
      </c>
      <c r="G49" s="21">
        <v>234836.06</v>
      </c>
      <c r="H49" s="9">
        <v>486318.97</v>
      </c>
      <c r="I49" s="9"/>
      <c r="J49" s="21">
        <v>371349.5</v>
      </c>
      <c r="K49" s="21"/>
    </row>
    <row r="50" spans="1:11" ht="112.5" customHeight="1">
      <c r="A50" s="92" t="s">
        <v>300</v>
      </c>
      <c r="B50" s="47" t="s">
        <v>284</v>
      </c>
      <c r="C50" s="5">
        <v>600</v>
      </c>
      <c r="D50" s="37"/>
      <c r="E50" s="81">
        <v>1035945.56</v>
      </c>
      <c r="F50" s="63">
        <v>1162906.2</v>
      </c>
      <c r="G50" s="21">
        <v>868576.5</v>
      </c>
      <c r="H50" s="9">
        <v>1021268.54</v>
      </c>
      <c r="I50" s="9"/>
      <c r="J50" s="21">
        <v>1021211.27</v>
      </c>
      <c r="K50" s="21"/>
    </row>
    <row r="51" spans="1:11" ht="373.5" customHeight="1">
      <c r="A51" s="92" t="s">
        <v>376</v>
      </c>
      <c r="B51" s="50" t="s">
        <v>318</v>
      </c>
      <c r="C51" s="20" t="s">
        <v>16</v>
      </c>
      <c r="D51" s="39"/>
      <c r="E51" s="97">
        <v>39321</v>
      </c>
      <c r="F51" s="63"/>
      <c r="G51" s="21"/>
      <c r="H51" s="27">
        <v>157284</v>
      </c>
      <c r="I51" s="27">
        <v>157284</v>
      </c>
      <c r="J51" s="34">
        <v>40764.300000000003</v>
      </c>
      <c r="K51" s="21">
        <v>40764.300000000003</v>
      </c>
    </row>
    <row r="52" spans="1:11" ht="378" customHeight="1">
      <c r="A52" s="92" t="s">
        <v>377</v>
      </c>
      <c r="B52" s="50" t="s">
        <v>386</v>
      </c>
      <c r="C52" s="20" t="s">
        <v>15</v>
      </c>
      <c r="D52" s="39"/>
      <c r="E52" s="97">
        <v>144177</v>
      </c>
      <c r="F52" s="63"/>
      <c r="G52" s="21"/>
      <c r="H52" s="27">
        <v>157284</v>
      </c>
      <c r="I52" s="27">
        <v>157284</v>
      </c>
      <c r="J52" s="21">
        <v>122292.9</v>
      </c>
      <c r="K52" s="21">
        <v>122292.9</v>
      </c>
    </row>
    <row r="53" spans="1:11" ht="171.75" customHeight="1">
      <c r="A53" s="92" t="s">
        <v>401</v>
      </c>
      <c r="B53" s="47" t="s">
        <v>404</v>
      </c>
      <c r="C53" s="20" t="s">
        <v>403</v>
      </c>
      <c r="D53" s="39"/>
      <c r="E53" s="97">
        <v>756561.72</v>
      </c>
      <c r="F53" s="63"/>
      <c r="G53" s="21"/>
      <c r="H53" s="27"/>
      <c r="I53" s="27"/>
      <c r="J53" s="21"/>
      <c r="K53" s="21"/>
    </row>
    <row r="54" spans="1:11" ht="150" customHeight="1">
      <c r="A54" s="92" t="s">
        <v>402</v>
      </c>
      <c r="B54" s="47" t="s">
        <v>404</v>
      </c>
      <c r="C54" s="20" t="s">
        <v>15</v>
      </c>
      <c r="D54" s="39"/>
      <c r="E54" s="97">
        <v>269280</v>
      </c>
      <c r="F54" s="63"/>
      <c r="G54" s="21"/>
      <c r="H54" s="27"/>
      <c r="I54" s="27"/>
      <c r="J54" s="21"/>
      <c r="K54" s="21"/>
    </row>
    <row r="55" spans="1:11" ht="200.25" customHeight="1">
      <c r="A55" s="92" t="s">
        <v>417</v>
      </c>
      <c r="B55" s="47" t="s">
        <v>405</v>
      </c>
      <c r="C55" s="30">
        <v>100</v>
      </c>
      <c r="D55" s="38"/>
      <c r="E55" s="97">
        <v>174360</v>
      </c>
      <c r="F55" s="63"/>
      <c r="G55" s="21"/>
      <c r="H55" s="27"/>
      <c r="I55" s="27"/>
      <c r="J55" s="21"/>
      <c r="K55" s="21"/>
    </row>
    <row r="56" spans="1:11" ht="161.25" customHeight="1">
      <c r="A56" s="92" t="s">
        <v>418</v>
      </c>
      <c r="B56" s="47" t="s">
        <v>405</v>
      </c>
      <c r="C56" s="30">
        <v>600</v>
      </c>
      <c r="D56" s="38"/>
      <c r="E56" s="97">
        <v>60000</v>
      </c>
      <c r="F56" s="63"/>
      <c r="G56" s="21"/>
      <c r="H56" s="27"/>
      <c r="I56" s="27"/>
      <c r="J56" s="21"/>
      <c r="K56" s="21"/>
    </row>
    <row r="57" spans="1:11" ht="37.5">
      <c r="A57" s="98" t="s">
        <v>46</v>
      </c>
      <c r="B57" s="47" t="s">
        <v>47</v>
      </c>
      <c r="C57" s="8"/>
      <c r="D57" s="43">
        <f>D58+D60</f>
        <v>0</v>
      </c>
      <c r="E57" s="77">
        <f>E60+E58</f>
        <v>3235714</v>
      </c>
      <c r="F57" s="61" t="e">
        <f>#REF!+F60</f>
        <v>#REF!</v>
      </c>
      <c r="G57" s="13" t="e">
        <f>#REF!+G60</f>
        <v>#REF!</v>
      </c>
      <c r="H57" s="13">
        <f t="shared" ref="H57:K57" si="3">H60</f>
        <v>1433755.16</v>
      </c>
      <c r="I57" s="13">
        <f t="shared" si="3"/>
        <v>1433755.16</v>
      </c>
      <c r="J57" s="13">
        <f t="shared" si="3"/>
        <v>3082824</v>
      </c>
      <c r="K57" s="13">
        <f t="shared" si="3"/>
        <v>3082824</v>
      </c>
    </row>
    <row r="58" spans="1:11" ht="37.5">
      <c r="A58" s="95" t="s">
        <v>394</v>
      </c>
      <c r="B58" s="47" t="s">
        <v>395</v>
      </c>
      <c r="C58" s="8"/>
      <c r="D58" s="43">
        <f>D59</f>
        <v>0</v>
      </c>
      <c r="E58" s="77">
        <f>E59</f>
        <v>50000</v>
      </c>
      <c r="F58" s="61"/>
      <c r="G58" s="13"/>
      <c r="H58" s="13"/>
      <c r="I58" s="13"/>
      <c r="J58" s="13">
        <f t="shared" ref="J58:K58" si="4">J59</f>
        <v>50000</v>
      </c>
      <c r="K58" s="13">
        <f t="shared" si="4"/>
        <v>50000</v>
      </c>
    </row>
    <row r="59" spans="1:11" ht="79.5" customHeight="1">
      <c r="A59" s="99" t="s">
        <v>381</v>
      </c>
      <c r="B59" s="47" t="s">
        <v>387</v>
      </c>
      <c r="C59" s="5">
        <v>300</v>
      </c>
      <c r="D59" s="25"/>
      <c r="E59" s="96">
        <v>50000</v>
      </c>
      <c r="F59" s="63"/>
      <c r="G59" s="21"/>
      <c r="H59" s="10"/>
      <c r="I59" s="10"/>
      <c r="J59" s="21">
        <v>50000</v>
      </c>
      <c r="K59" s="21">
        <v>50000</v>
      </c>
    </row>
    <row r="60" spans="1:11" ht="39.75" customHeight="1">
      <c r="A60" s="99" t="s">
        <v>303</v>
      </c>
      <c r="B60" s="47" t="s">
        <v>305</v>
      </c>
      <c r="C60" s="5"/>
      <c r="D60" s="25">
        <f>D61</f>
        <v>0</v>
      </c>
      <c r="E60" s="81">
        <f>SUM(E61:E62)</f>
        <v>3185714</v>
      </c>
      <c r="F60" s="62">
        <f t="shared" ref="F60:G60" si="5">F61</f>
        <v>1433755.16</v>
      </c>
      <c r="G60" s="9">
        <f t="shared" si="5"/>
        <v>1433755.16</v>
      </c>
      <c r="H60" s="9">
        <f t="shared" ref="H60:I60" si="6">H61+H62</f>
        <v>1433755.16</v>
      </c>
      <c r="I60" s="9">
        <f t="shared" si="6"/>
        <v>1433755.16</v>
      </c>
      <c r="J60" s="9">
        <f>SUM(J61:J62)</f>
        <v>3082824</v>
      </c>
      <c r="K60" s="9">
        <f>SUM(K61:K62)</f>
        <v>3082824</v>
      </c>
    </row>
    <row r="61" spans="1:11" ht="66.75" customHeight="1">
      <c r="A61" s="99" t="s">
        <v>304</v>
      </c>
      <c r="B61" s="47" t="s">
        <v>306</v>
      </c>
      <c r="C61" s="5">
        <v>600</v>
      </c>
      <c r="D61" s="25"/>
      <c r="E61" s="96">
        <v>3184714</v>
      </c>
      <c r="F61" s="63">
        <v>1433755.16</v>
      </c>
      <c r="G61" s="21">
        <v>1433755.16</v>
      </c>
      <c r="H61" s="10">
        <v>1432755.16</v>
      </c>
      <c r="I61" s="10">
        <v>1432755.16</v>
      </c>
      <c r="J61" s="10">
        <v>3081824</v>
      </c>
      <c r="K61" s="10">
        <v>3081824</v>
      </c>
    </row>
    <row r="62" spans="1:11" ht="36" customHeight="1">
      <c r="A62" s="99" t="s">
        <v>319</v>
      </c>
      <c r="B62" s="47" t="s">
        <v>306</v>
      </c>
      <c r="C62" s="5">
        <v>800</v>
      </c>
      <c r="D62" s="37"/>
      <c r="E62" s="96">
        <v>1000</v>
      </c>
      <c r="F62" s="63"/>
      <c r="G62" s="21"/>
      <c r="H62" s="10">
        <v>1000</v>
      </c>
      <c r="I62" s="10">
        <v>1000</v>
      </c>
      <c r="J62" s="10">
        <v>1000</v>
      </c>
      <c r="K62" s="10">
        <v>1000</v>
      </c>
    </row>
    <row r="63" spans="1:11">
      <c r="A63" s="100" t="s">
        <v>49</v>
      </c>
      <c r="B63" s="47" t="s">
        <v>48</v>
      </c>
      <c r="C63" s="5"/>
      <c r="D63" s="25">
        <f>D64</f>
        <v>0</v>
      </c>
      <c r="E63" s="81">
        <f>E64</f>
        <v>3791283</v>
      </c>
      <c r="F63" s="62">
        <f t="shared" ref="F63:K64" si="7">F64</f>
        <v>2500000</v>
      </c>
      <c r="G63" s="9">
        <f t="shared" si="7"/>
        <v>2500000</v>
      </c>
      <c r="H63" s="9">
        <f t="shared" si="7"/>
        <v>2500000</v>
      </c>
      <c r="I63" s="9">
        <f t="shared" si="7"/>
        <v>2500000</v>
      </c>
      <c r="J63" s="9">
        <f t="shared" si="7"/>
        <v>3600000</v>
      </c>
      <c r="K63" s="9">
        <f t="shared" si="7"/>
        <v>3600000</v>
      </c>
    </row>
    <row r="64" spans="1:11" ht="56.25">
      <c r="A64" s="99" t="s">
        <v>51</v>
      </c>
      <c r="B64" s="47" t="s">
        <v>50</v>
      </c>
      <c r="C64" s="5"/>
      <c r="D64" s="25">
        <f>D65</f>
        <v>0</v>
      </c>
      <c r="E64" s="81">
        <f>E65</f>
        <v>3791283</v>
      </c>
      <c r="F64" s="62">
        <f t="shared" si="7"/>
        <v>2500000</v>
      </c>
      <c r="G64" s="9">
        <f t="shared" si="7"/>
        <v>2500000</v>
      </c>
      <c r="H64" s="9">
        <f t="shared" si="7"/>
        <v>2500000</v>
      </c>
      <c r="I64" s="9">
        <f t="shared" si="7"/>
        <v>2500000</v>
      </c>
      <c r="J64" s="9">
        <f t="shared" si="7"/>
        <v>3600000</v>
      </c>
      <c r="K64" s="9">
        <f t="shared" si="7"/>
        <v>3600000</v>
      </c>
    </row>
    <row r="65" spans="1:11" ht="66.75" customHeight="1">
      <c r="A65" s="99" t="s">
        <v>52</v>
      </c>
      <c r="B65" s="47" t="s">
        <v>53</v>
      </c>
      <c r="C65" s="7" t="s">
        <v>15</v>
      </c>
      <c r="D65" s="25"/>
      <c r="E65" s="81">
        <v>3791283</v>
      </c>
      <c r="F65" s="63">
        <v>2500000</v>
      </c>
      <c r="G65" s="21">
        <v>2500000</v>
      </c>
      <c r="H65" s="9">
        <v>2500000</v>
      </c>
      <c r="I65" s="9">
        <v>2500000</v>
      </c>
      <c r="J65" s="21">
        <v>3600000</v>
      </c>
      <c r="K65" s="21">
        <v>3600000</v>
      </c>
    </row>
    <row r="66" spans="1:11" ht="37.5">
      <c r="A66" s="100" t="s">
        <v>54</v>
      </c>
      <c r="B66" s="47" t="s">
        <v>57</v>
      </c>
      <c r="C66" s="7"/>
      <c r="D66" s="25">
        <f>D67</f>
        <v>0</v>
      </c>
      <c r="E66" s="101">
        <f>E67</f>
        <v>609157.6</v>
      </c>
      <c r="F66" s="64">
        <f t="shared" ref="F66:K66" si="8">F67</f>
        <v>392152</v>
      </c>
      <c r="G66" s="14">
        <f t="shared" si="8"/>
        <v>392152</v>
      </c>
      <c r="H66" s="14">
        <f t="shared" si="8"/>
        <v>492416</v>
      </c>
      <c r="I66" s="14">
        <f t="shared" si="8"/>
        <v>492416</v>
      </c>
      <c r="J66" s="14">
        <f t="shared" si="8"/>
        <v>609157.6</v>
      </c>
      <c r="K66" s="14">
        <f t="shared" si="8"/>
        <v>609157.6</v>
      </c>
    </row>
    <row r="67" spans="1:11" ht="45.75" customHeight="1">
      <c r="A67" s="99" t="s">
        <v>56</v>
      </c>
      <c r="B67" s="47" t="s">
        <v>55</v>
      </c>
      <c r="C67" s="7"/>
      <c r="D67" s="25">
        <f>D68+D69+D70+D71+D72+D73</f>
        <v>0</v>
      </c>
      <c r="E67" s="101">
        <f>SUM(E68:E73)</f>
        <v>609157.6</v>
      </c>
      <c r="F67" s="64">
        <f t="shared" ref="F67:K67" si="9">SUM(F68:F73)</f>
        <v>392152</v>
      </c>
      <c r="G67" s="14">
        <f t="shared" si="9"/>
        <v>392152</v>
      </c>
      <c r="H67" s="14">
        <f t="shared" si="9"/>
        <v>492416</v>
      </c>
      <c r="I67" s="14">
        <f t="shared" si="9"/>
        <v>492416</v>
      </c>
      <c r="J67" s="14">
        <f t="shared" si="9"/>
        <v>609157.6</v>
      </c>
      <c r="K67" s="14">
        <f t="shared" si="9"/>
        <v>609157.6</v>
      </c>
    </row>
    <row r="68" spans="1:11" ht="61.5" customHeight="1">
      <c r="A68" s="99" t="s">
        <v>158</v>
      </c>
      <c r="B68" s="47" t="s">
        <v>58</v>
      </c>
      <c r="C68" s="7" t="s">
        <v>16</v>
      </c>
      <c r="D68" s="25"/>
      <c r="E68" s="81">
        <v>100897.8</v>
      </c>
      <c r="F68" s="63">
        <v>32900</v>
      </c>
      <c r="G68" s="21">
        <v>32900</v>
      </c>
      <c r="H68" s="9">
        <v>84321</v>
      </c>
      <c r="I68" s="9">
        <v>84321</v>
      </c>
      <c r="J68" s="9">
        <v>100897.8</v>
      </c>
      <c r="K68" s="9">
        <v>100897.8</v>
      </c>
    </row>
    <row r="69" spans="1:11" ht="67.5" customHeight="1">
      <c r="A69" s="99" t="s">
        <v>59</v>
      </c>
      <c r="B69" s="47" t="s">
        <v>58</v>
      </c>
      <c r="C69" s="7" t="s">
        <v>15</v>
      </c>
      <c r="D69" s="25"/>
      <c r="E69" s="81">
        <v>118226.8</v>
      </c>
      <c r="F69" s="63">
        <v>65000</v>
      </c>
      <c r="G69" s="21">
        <v>65000</v>
      </c>
      <c r="H69" s="9">
        <v>75980</v>
      </c>
      <c r="I69" s="9">
        <v>75980</v>
      </c>
      <c r="J69" s="9">
        <v>118226.8</v>
      </c>
      <c r="K69" s="9">
        <v>118226.8</v>
      </c>
    </row>
    <row r="70" spans="1:11" ht="59.25" customHeight="1">
      <c r="A70" s="86" t="s">
        <v>316</v>
      </c>
      <c r="B70" s="47" t="s">
        <v>178</v>
      </c>
      <c r="C70" s="7" t="s">
        <v>16</v>
      </c>
      <c r="D70" s="25"/>
      <c r="E70" s="81">
        <v>117327</v>
      </c>
      <c r="F70" s="63">
        <v>96348</v>
      </c>
      <c r="G70" s="21">
        <v>96348</v>
      </c>
      <c r="H70" s="9">
        <v>104895</v>
      </c>
      <c r="I70" s="9">
        <v>104895</v>
      </c>
      <c r="J70" s="9">
        <v>117327</v>
      </c>
      <c r="K70" s="9">
        <v>117327</v>
      </c>
    </row>
    <row r="71" spans="1:11" ht="81.75" customHeight="1">
      <c r="A71" s="86" t="s">
        <v>294</v>
      </c>
      <c r="B71" s="47" t="s">
        <v>178</v>
      </c>
      <c r="C71" s="7" t="s">
        <v>15</v>
      </c>
      <c r="D71" s="25"/>
      <c r="E71" s="81">
        <v>240996</v>
      </c>
      <c r="F71" s="63">
        <v>171864</v>
      </c>
      <c r="G71" s="21">
        <v>171864</v>
      </c>
      <c r="H71" s="9">
        <v>197400</v>
      </c>
      <c r="I71" s="9">
        <v>197400</v>
      </c>
      <c r="J71" s="9">
        <v>240996</v>
      </c>
      <c r="K71" s="9">
        <v>240996</v>
      </c>
    </row>
    <row r="72" spans="1:11" ht="75.75" customHeight="1">
      <c r="A72" s="88" t="s">
        <v>297</v>
      </c>
      <c r="B72" s="47" t="s">
        <v>147</v>
      </c>
      <c r="C72" s="7" t="s">
        <v>16</v>
      </c>
      <c r="D72" s="25"/>
      <c r="E72" s="81">
        <v>10570</v>
      </c>
      <c r="F72" s="63">
        <v>15624</v>
      </c>
      <c r="G72" s="21">
        <v>15624</v>
      </c>
      <c r="H72" s="9">
        <v>17010</v>
      </c>
      <c r="I72" s="9">
        <v>17010</v>
      </c>
      <c r="J72" s="9">
        <v>10570</v>
      </c>
      <c r="K72" s="9">
        <v>10570</v>
      </c>
    </row>
    <row r="73" spans="1:11" ht="71.25" customHeight="1">
      <c r="A73" s="88" t="s">
        <v>167</v>
      </c>
      <c r="B73" s="47" t="s">
        <v>147</v>
      </c>
      <c r="C73" s="7" t="s">
        <v>15</v>
      </c>
      <c r="D73" s="25"/>
      <c r="E73" s="81">
        <v>21140</v>
      </c>
      <c r="F73" s="63">
        <v>10416</v>
      </c>
      <c r="G73" s="21">
        <v>10416</v>
      </c>
      <c r="H73" s="9">
        <v>12810</v>
      </c>
      <c r="I73" s="9">
        <v>12810</v>
      </c>
      <c r="J73" s="9">
        <v>21140</v>
      </c>
      <c r="K73" s="9">
        <v>21140</v>
      </c>
    </row>
    <row r="74" spans="1:11" ht="37.5">
      <c r="A74" s="76" t="s">
        <v>60</v>
      </c>
      <c r="B74" s="47" t="s">
        <v>61</v>
      </c>
      <c r="C74" s="5"/>
      <c r="D74" s="25">
        <f>D75</f>
        <v>0</v>
      </c>
      <c r="E74" s="101">
        <f>E75</f>
        <v>81500</v>
      </c>
      <c r="F74" s="64" t="e">
        <f t="shared" ref="F74:K75" si="10">F75</f>
        <v>#REF!</v>
      </c>
      <c r="G74" s="14" t="e">
        <f t="shared" si="10"/>
        <v>#REF!</v>
      </c>
      <c r="H74" s="14">
        <f t="shared" si="10"/>
        <v>51500</v>
      </c>
      <c r="I74" s="14">
        <f t="shared" si="10"/>
        <v>51500</v>
      </c>
      <c r="J74" s="14">
        <f t="shared" si="10"/>
        <v>81500</v>
      </c>
      <c r="K74" s="14">
        <f t="shared" si="10"/>
        <v>81500</v>
      </c>
    </row>
    <row r="75" spans="1:11" ht="37.5" customHeight="1">
      <c r="A75" s="80" t="s">
        <v>62</v>
      </c>
      <c r="B75" s="47" t="s">
        <v>63</v>
      </c>
      <c r="C75" s="5"/>
      <c r="D75" s="25">
        <f>D76</f>
        <v>0</v>
      </c>
      <c r="E75" s="101">
        <f>E76</f>
        <v>81500</v>
      </c>
      <c r="F75" s="64" t="e">
        <f>#REF!</f>
        <v>#REF!</v>
      </c>
      <c r="G75" s="14" t="e">
        <f>#REF!</f>
        <v>#REF!</v>
      </c>
      <c r="H75" s="14">
        <f t="shared" si="10"/>
        <v>51500</v>
      </c>
      <c r="I75" s="14">
        <f t="shared" si="10"/>
        <v>51500</v>
      </c>
      <c r="J75" s="14">
        <f t="shared" si="10"/>
        <v>81500</v>
      </c>
      <c r="K75" s="14">
        <f t="shared" si="10"/>
        <v>81500</v>
      </c>
    </row>
    <row r="76" spans="1:11" ht="56.25">
      <c r="A76" s="102" t="s">
        <v>320</v>
      </c>
      <c r="B76" s="47" t="s">
        <v>64</v>
      </c>
      <c r="C76" s="5">
        <v>600</v>
      </c>
      <c r="D76" s="25"/>
      <c r="E76" s="81">
        <v>81500</v>
      </c>
      <c r="F76" s="63"/>
      <c r="G76" s="21"/>
      <c r="H76" s="9">
        <v>51500</v>
      </c>
      <c r="I76" s="9">
        <v>51500</v>
      </c>
      <c r="J76" s="9">
        <v>81500</v>
      </c>
      <c r="K76" s="9">
        <v>81500</v>
      </c>
    </row>
    <row r="77" spans="1:11" ht="37.5">
      <c r="A77" s="100" t="s">
        <v>65</v>
      </c>
      <c r="B77" s="47" t="s">
        <v>66</v>
      </c>
      <c r="C77" s="5"/>
      <c r="D77" s="25">
        <f>D78</f>
        <v>0</v>
      </c>
      <c r="E77" s="101">
        <f>E78</f>
        <v>98500</v>
      </c>
      <c r="F77" s="64">
        <f t="shared" ref="F77:K78" si="11">F78</f>
        <v>98500</v>
      </c>
      <c r="G77" s="14">
        <f t="shared" si="11"/>
        <v>98500</v>
      </c>
      <c r="H77" s="14">
        <f t="shared" si="11"/>
        <v>98500</v>
      </c>
      <c r="I77" s="14">
        <f t="shared" si="11"/>
        <v>98500</v>
      </c>
      <c r="J77" s="14">
        <f t="shared" si="11"/>
        <v>98500</v>
      </c>
      <c r="K77" s="14">
        <f t="shared" si="11"/>
        <v>98500</v>
      </c>
    </row>
    <row r="78" spans="1:11" ht="37.5">
      <c r="A78" s="80" t="s">
        <v>67</v>
      </c>
      <c r="B78" s="47" t="s">
        <v>68</v>
      </c>
      <c r="C78" s="5"/>
      <c r="D78" s="25">
        <f>D79</f>
        <v>0</v>
      </c>
      <c r="E78" s="101">
        <f>E79</f>
        <v>98500</v>
      </c>
      <c r="F78" s="64">
        <f t="shared" si="11"/>
        <v>98500</v>
      </c>
      <c r="G78" s="14">
        <f t="shared" si="11"/>
        <v>98500</v>
      </c>
      <c r="H78" s="14">
        <f t="shared" si="11"/>
        <v>98500</v>
      </c>
      <c r="I78" s="14">
        <f t="shared" si="11"/>
        <v>98500</v>
      </c>
      <c r="J78" s="14">
        <f t="shared" si="11"/>
        <v>98500</v>
      </c>
      <c r="K78" s="14">
        <f t="shared" si="11"/>
        <v>98500</v>
      </c>
    </row>
    <row r="79" spans="1:11" ht="77.25" customHeight="1">
      <c r="A79" s="99" t="s">
        <v>367</v>
      </c>
      <c r="B79" s="47" t="s">
        <v>69</v>
      </c>
      <c r="C79" s="5">
        <v>600</v>
      </c>
      <c r="D79" s="25"/>
      <c r="E79" s="87">
        <v>98500</v>
      </c>
      <c r="F79" s="63">
        <v>98500</v>
      </c>
      <c r="G79" s="21">
        <v>98500</v>
      </c>
      <c r="H79" s="24">
        <v>98500</v>
      </c>
      <c r="I79" s="24">
        <v>98500</v>
      </c>
      <c r="J79" s="24">
        <v>98500</v>
      </c>
      <c r="K79" s="24">
        <v>98500</v>
      </c>
    </row>
    <row r="80" spans="1:11" ht="56.25">
      <c r="A80" s="103" t="s">
        <v>6</v>
      </c>
      <c r="B80" s="46" t="s">
        <v>70</v>
      </c>
      <c r="C80" s="5"/>
      <c r="D80" s="42">
        <f t="shared" ref="D80:I80" si="12">D81+D87+D91+D99</f>
        <v>0</v>
      </c>
      <c r="E80" s="75">
        <f t="shared" si="12"/>
        <v>23946843.899999999</v>
      </c>
      <c r="F80" s="65">
        <f t="shared" si="12"/>
        <v>11777857</v>
      </c>
      <c r="G80" s="15">
        <f t="shared" si="12"/>
        <v>11777857</v>
      </c>
      <c r="H80" s="15">
        <f t="shared" si="12"/>
        <v>11970406</v>
      </c>
      <c r="I80" s="15">
        <f t="shared" si="12"/>
        <v>11237157.460000001</v>
      </c>
      <c r="J80" s="15">
        <f t="shared" ref="J80:K80" si="13">J81+J87+J91+J99</f>
        <v>22101527</v>
      </c>
      <c r="K80" s="15">
        <f t="shared" si="13"/>
        <v>22101527</v>
      </c>
    </row>
    <row r="81" spans="1:11" ht="66" customHeight="1">
      <c r="A81" s="100" t="s">
        <v>71</v>
      </c>
      <c r="B81" s="47" t="s">
        <v>72</v>
      </c>
      <c r="C81" s="5"/>
      <c r="D81" s="25">
        <f>D82</f>
        <v>250000</v>
      </c>
      <c r="E81" s="77">
        <f>SUM(E83:E86)</f>
        <v>7740335.9000000004</v>
      </c>
      <c r="F81" s="61">
        <f>SUM(F83:F85)</f>
        <v>5400325</v>
      </c>
      <c r="G81" s="13">
        <f>SUM(G83:G85)</f>
        <v>5400325</v>
      </c>
      <c r="H81" s="13">
        <f>SUM(H83:H85)</f>
        <v>5850325</v>
      </c>
      <c r="I81" s="13">
        <f>SUM(I83:I85)</f>
        <v>5617076.46</v>
      </c>
      <c r="J81" s="13">
        <f t="shared" ref="J81:K81" si="14">SUM(J83:J86)</f>
        <v>7490336</v>
      </c>
      <c r="K81" s="13">
        <f t="shared" si="14"/>
        <v>7490336</v>
      </c>
    </row>
    <row r="82" spans="1:11" ht="72" customHeight="1">
      <c r="A82" s="99" t="s">
        <v>73</v>
      </c>
      <c r="B82" s="47" t="s">
        <v>74</v>
      </c>
      <c r="C82" s="5"/>
      <c r="D82" s="25">
        <f>D83+D84+D85+D86</f>
        <v>250000</v>
      </c>
      <c r="E82" s="77">
        <f>SUM(E83:E86)</f>
        <v>7740335.9000000004</v>
      </c>
      <c r="F82" s="61">
        <f>SUM(F83:F85)</f>
        <v>5400325</v>
      </c>
      <c r="G82" s="13">
        <f>SUM(G83:G85)</f>
        <v>5400325</v>
      </c>
      <c r="H82" s="13">
        <f>SUM(H83:H85)</f>
        <v>5850325</v>
      </c>
      <c r="I82" s="13">
        <f>SUM(I83:I85)</f>
        <v>5617076.46</v>
      </c>
      <c r="J82" s="13">
        <f t="shared" ref="J82:K82" si="15">SUM(J83:J86)</f>
        <v>7490336</v>
      </c>
      <c r="K82" s="13">
        <f t="shared" si="15"/>
        <v>7490336</v>
      </c>
    </row>
    <row r="83" spans="1:11" ht="69.75" customHeight="1">
      <c r="A83" s="99" t="s">
        <v>75</v>
      </c>
      <c r="B83" s="47" t="s">
        <v>76</v>
      </c>
      <c r="C83" s="5">
        <v>100</v>
      </c>
      <c r="D83" s="25"/>
      <c r="E83" s="81">
        <v>6542209</v>
      </c>
      <c r="F83" s="63">
        <v>4759707</v>
      </c>
      <c r="G83" s="21">
        <v>4759707</v>
      </c>
      <c r="H83" s="9">
        <v>5198843</v>
      </c>
      <c r="I83" s="9">
        <v>5198843</v>
      </c>
      <c r="J83" s="21">
        <v>6542209</v>
      </c>
      <c r="K83" s="21">
        <v>6542209</v>
      </c>
    </row>
    <row r="84" spans="1:11" ht="80.25" customHeight="1">
      <c r="A84" s="99" t="s">
        <v>159</v>
      </c>
      <c r="B84" s="47" t="s">
        <v>76</v>
      </c>
      <c r="C84" s="5">
        <v>200</v>
      </c>
      <c r="D84" s="128" t="s">
        <v>426</v>
      </c>
      <c r="E84" s="81">
        <v>1119379.8999999999</v>
      </c>
      <c r="F84" s="63">
        <v>637998</v>
      </c>
      <c r="G84" s="21">
        <v>637998</v>
      </c>
      <c r="H84" s="9">
        <v>648862</v>
      </c>
      <c r="I84" s="9">
        <v>415613.46</v>
      </c>
      <c r="J84" s="21">
        <v>869380</v>
      </c>
      <c r="K84" s="21">
        <v>869380</v>
      </c>
    </row>
    <row r="85" spans="1:11" ht="60" customHeight="1">
      <c r="A85" s="99" t="s">
        <v>77</v>
      </c>
      <c r="B85" s="47" t="s">
        <v>76</v>
      </c>
      <c r="C85" s="5">
        <v>800</v>
      </c>
      <c r="D85" s="25"/>
      <c r="E85" s="81">
        <v>2620</v>
      </c>
      <c r="F85" s="63">
        <v>2620</v>
      </c>
      <c r="G85" s="21">
        <v>2620</v>
      </c>
      <c r="H85" s="9">
        <v>2620</v>
      </c>
      <c r="I85" s="9">
        <v>2620</v>
      </c>
      <c r="J85" s="21">
        <v>2620</v>
      </c>
      <c r="K85" s="21">
        <v>2620</v>
      </c>
    </row>
    <row r="86" spans="1:11" ht="111" customHeight="1">
      <c r="A86" s="99" t="s">
        <v>357</v>
      </c>
      <c r="B86" s="47" t="s">
        <v>356</v>
      </c>
      <c r="C86" s="5">
        <v>100</v>
      </c>
      <c r="D86" s="25"/>
      <c r="E86" s="81">
        <v>76127</v>
      </c>
      <c r="F86" s="63"/>
      <c r="G86" s="21"/>
      <c r="H86" s="9"/>
      <c r="I86" s="9"/>
      <c r="J86" s="21">
        <v>76127</v>
      </c>
      <c r="K86" s="21">
        <v>76127</v>
      </c>
    </row>
    <row r="87" spans="1:11" ht="54.75" customHeight="1">
      <c r="A87" s="104" t="s">
        <v>78</v>
      </c>
      <c r="B87" s="47" t="s">
        <v>79</v>
      </c>
      <c r="C87" s="5"/>
      <c r="D87" s="25">
        <f>D88</f>
        <v>0</v>
      </c>
      <c r="E87" s="101">
        <f>E88</f>
        <v>9023449</v>
      </c>
      <c r="F87" s="64">
        <f t="shared" ref="F87:K87" si="16">F88</f>
        <v>3793532</v>
      </c>
      <c r="G87" s="14">
        <f t="shared" si="16"/>
        <v>3793532</v>
      </c>
      <c r="H87" s="14">
        <f t="shared" si="16"/>
        <v>4266081</v>
      </c>
      <c r="I87" s="14">
        <f t="shared" si="16"/>
        <v>4266081</v>
      </c>
      <c r="J87" s="14">
        <f t="shared" si="16"/>
        <v>9178132</v>
      </c>
      <c r="K87" s="14">
        <f t="shared" si="16"/>
        <v>9178132</v>
      </c>
    </row>
    <row r="88" spans="1:11" ht="75">
      <c r="A88" s="102" t="s">
        <v>80</v>
      </c>
      <c r="B88" s="47" t="s">
        <v>82</v>
      </c>
      <c r="C88" s="5"/>
      <c r="D88" s="25">
        <f>D89+D90</f>
        <v>0</v>
      </c>
      <c r="E88" s="101">
        <f>E89+E90</f>
        <v>9023449</v>
      </c>
      <c r="F88" s="64">
        <f t="shared" ref="F88:K88" si="17">F89+F90</f>
        <v>3793532</v>
      </c>
      <c r="G88" s="14">
        <f t="shared" si="17"/>
        <v>3793532</v>
      </c>
      <c r="H88" s="14">
        <f t="shared" si="17"/>
        <v>4266081</v>
      </c>
      <c r="I88" s="14">
        <f t="shared" si="17"/>
        <v>4266081</v>
      </c>
      <c r="J88" s="14">
        <f t="shared" si="17"/>
        <v>9178132</v>
      </c>
      <c r="K88" s="14">
        <f t="shared" si="17"/>
        <v>9178132</v>
      </c>
    </row>
    <row r="89" spans="1:11" ht="75">
      <c r="A89" s="102" t="s">
        <v>83</v>
      </c>
      <c r="B89" s="47" t="s">
        <v>81</v>
      </c>
      <c r="C89" s="5">
        <v>600</v>
      </c>
      <c r="D89" s="25"/>
      <c r="E89" s="81">
        <v>7259955</v>
      </c>
      <c r="F89" s="63">
        <v>3793532</v>
      </c>
      <c r="G89" s="21">
        <v>3793532</v>
      </c>
      <c r="H89" s="9">
        <v>2793532</v>
      </c>
      <c r="I89" s="9">
        <v>2793532</v>
      </c>
      <c r="J89" s="21">
        <v>7414638</v>
      </c>
      <c r="K89" s="21">
        <v>7414638</v>
      </c>
    </row>
    <row r="90" spans="1:11" ht="75">
      <c r="A90" s="102" t="s">
        <v>262</v>
      </c>
      <c r="B90" s="47" t="s">
        <v>250</v>
      </c>
      <c r="C90" s="5">
        <v>600</v>
      </c>
      <c r="D90" s="25"/>
      <c r="E90" s="81">
        <v>1763494</v>
      </c>
      <c r="F90" s="63"/>
      <c r="G90" s="21"/>
      <c r="H90" s="9">
        <v>1472549</v>
      </c>
      <c r="I90" s="9">
        <v>1472549</v>
      </c>
      <c r="J90" s="21">
        <v>1763494</v>
      </c>
      <c r="K90" s="21">
        <v>1763494</v>
      </c>
    </row>
    <row r="91" spans="1:11" ht="39.75" customHeight="1">
      <c r="A91" s="100" t="s">
        <v>84</v>
      </c>
      <c r="B91" s="47" t="s">
        <v>85</v>
      </c>
      <c r="C91" s="5"/>
      <c r="D91" s="25">
        <f t="shared" ref="D91:I91" si="18">D92+D95+D97</f>
        <v>-250000</v>
      </c>
      <c r="E91" s="101">
        <f t="shared" si="18"/>
        <v>5183059</v>
      </c>
      <c r="F91" s="64">
        <f t="shared" si="18"/>
        <v>2084000</v>
      </c>
      <c r="G91" s="14">
        <f t="shared" si="18"/>
        <v>2084000</v>
      </c>
      <c r="H91" s="14">
        <f t="shared" si="18"/>
        <v>1354000</v>
      </c>
      <c r="I91" s="14">
        <f t="shared" si="18"/>
        <v>1354000</v>
      </c>
      <c r="J91" s="14">
        <f t="shared" ref="J91:K91" si="19">J92+J95+J97</f>
        <v>5433059</v>
      </c>
      <c r="K91" s="14">
        <f t="shared" si="19"/>
        <v>5433059</v>
      </c>
    </row>
    <row r="92" spans="1:11" ht="39.75" customHeight="1">
      <c r="A92" s="80" t="s">
        <v>86</v>
      </c>
      <c r="B92" s="47" t="s">
        <v>87</v>
      </c>
      <c r="C92" s="5"/>
      <c r="D92" s="25">
        <f>D93+D94</f>
        <v>-250000</v>
      </c>
      <c r="E92" s="101">
        <f>E93+E94</f>
        <v>2600000</v>
      </c>
      <c r="F92" s="64">
        <f>F93+F94</f>
        <v>1220000</v>
      </c>
      <c r="G92" s="14">
        <f>G93+G94</f>
        <v>1220000</v>
      </c>
      <c r="H92" s="14">
        <f t="shared" ref="H92:K92" si="20">H93+H94</f>
        <v>250000</v>
      </c>
      <c r="I92" s="14">
        <f t="shared" si="20"/>
        <v>250000</v>
      </c>
      <c r="J92" s="14">
        <f t="shared" si="20"/>
        <v>2850000</v>
      </c>
      <c r="K92" s="14">
        <f t="shared" si="20"/>
        <v>2850000</v>
      </c>
    </row>
    <row r="93" spans="1:11" ht="56.25">
      <c r="A93" s="99" t="s">
        <v>273</v>
      </c>
      <c r="B93" s="47" t="s">
        <v>88</v>
      </c>
      <c r="C93" s="5">
        <v>200</v>
      </c>
      <c r="D93" s="25">
        <v>-250000</v>
      </c>
      <c r="E93" s="81">
        <v>2350000</v>
      </c>
      <c r="F93" s="63">
        <v>900000</v>
      </c>
      <c r="G93" s="21">
        <v>900000</v>
      </c>
      <c r="H93" s="9">
        <v>150000</v>
      </c>
      <c r="I93" s="9">
        <v>150000</v>
      </c>
      <c r="J93" s="21">
        <v>2600000</v>
      </c>
      <c r="K93" s="21">
        <v>2600000</v>
      </c>
    </row>
    <row r="94" spans="1:11" ht="56.25">
      <c r="A94" s="99" t="s">
        <v>272</v>
      </c>
      <c r="B94" s="47" t="s">
        <v>89</v>
      </c>
      <c r="C94" s="5">
        <v>200</v>
      </c>
      <c r="D94" s="25"/>
      <c r="E94" s="81">
        <v>250000</v>
      </c>
      <c r="F94" s="63">
        <v>320000</v>
      </c>
      <c r="G94" s="21">
        <v>320000</v>
      </c>
      <c r="H94" s="9">
        <v>100000</v>
      </c>
      <c r="I94" s="9">
        <v>100000</v>
      </c>
      <c r="J94" s="21">
        <v>250000</v>
      </c>
      <c r="K94" s="21">
        <v>250000</v>
      </c>
    </row>
    <row r="95" spans="1:11" ht="55.5" customHeight="1">
      <c r="A95" s="99" t="s">
        <v>177</v>
      </c>
      <c r="B95" s="47" t="s">
        <v>207</v>
      </c>
      <c r="C95" s="5"/>
      <c r="D95" s="25">
        <f>D96</f>
        <v>0</v>
      </c>
      <c r="E95" s="81">
        <f>E96</f>
        <v>2303059</v>
      </c>
      <c r="F95" s="62">
        <f t="shared" ref="F95:K95" si="21">F96</f>
        <v>864000</v>
      </c>
      <c r="G95" s="9">
        <f t="shared" si="21"/>
        <v>864000</v>
      </c>
      <c r="H95" s="9">
        <f t="shared" si="21"/>
        <v>864000</v>
      </c>
      <c r="I95" s="9">
        <f t="shared" si="21"/>
        <v>864000</v>
      </c>
      <c r="J95" s="9">
        <f t="shared" si="21"/>
        <v>2303059</v>
      </c>
      <c r="K95" s="9">
        <f t="shared" si="21"/>
        <v>2303059</v>
      </c>
    </row>
    <row r="96" spans="1:11" ht="96" customHeight="1">
      <c r="A96" s="105" t="s">
        <v>183</v>
      </c>
      <c r="B96" s="49" t="s">
        <v>208</v>
      </c>
      <c r="C96" s="5">
        <v>500</v>
      </c>
      <c r="D96" s="25"/>
      <c r="E96" s="81">
        <v>2303059</v>
      </c>
      <c r="F96" s="63">
        <v>864000</v>
      </c>
      <c r="G96" s="21">
        <v>864000</v>
      </c>
      <c r="H96" s="9">
        <v>864000</v>
      </c>
      <c r="I96" s="9">
        <v>864000</v>
      </c>
      <c r="J96" s="9">
        <v>2303059</v>
      </c>
      <c r="K96" s="9">
        <v>2303059</v>
      </c>
    </row>
    <row r="97" spans="1:11" ht="37.5" customHeight="1">
      <c r="A97" s="105" t="s">
        <v>240</v>
      </c>
      <c r="B97" s="49" t="s">
        <v>241</v>
      </c>
      <c r="C97" s="5"/>
      <c r="D97" s="25">
        <f>D98</f>
        <v>0</v>
      </c>
      <c r="E97" s="81">
        <f>E98</f>
        <v>280000</v>
      </c>
      <c r="F97" s="62">
        <f t="shared" ref="F97:K97" si="22">F98</f>
        <v>0</v>
      </c>
      <c r="G97" s="9">
        <f t="shared" si="22"/>
        <v>0</v>
      </c>
      <c r="H97" s="9">
        <f t="shared" si="22"/>
        <v>240000</v>
      </c>
      <c r="I97" s="9">
        <f t="shared" si="22"/>
        <v>240000</v>
      </c>
      <c r="J97" s="9">
        <f t="shared" si="22"/>
        <v>280000</v>
      </c>
      <c r="K97" s="9">
        <f t="shared" si="22"/>
        <v>280000</v>
      </c>
    </row>
    <row r="98" spans="1:11" ht="63" customHeight="1">
      <c r="A98" s="99" t="s">
        <v>293</v>
      </c>
      <c r="B98" s="49" t="s">
        <v>255</v>
      </c>
      <c r="C98" s="5">
        <v>500</v>
      </c>
      <c r="D98" s="25"/>
      <c r="E98" s="87">
        <v>280000</v>
      </c>
      <c r="F98" s="63"/>
      <c r="G98" s="21"/>
      <c r="H98" s="24">
        <v>240000</v>
      </c>
      <c r="I98" s="24">
        <v>240000</v>
      </c>
      <c r="J98" s="21">
        <v>280000</v>
      </c>
      <c r="K98" s="21">
        <v>280000</v>
      </c>
    </row>
    <row r="99" spans="1:11" ht="34.5" customHeight="1">
      <c r="A99" s="106" t="s">
        <v>268</v>
      </c>
      <c r="B99" s="49" t="s">
        <v>267</v>
      </c>
      <c r="C99" s="5"/>
      <c r="D99" s="25">
        <f>D100</f>
        <v>0</v>
      </c>
      <c r="E99" s="81">
        <f>E100</f>
        <v>2000000</v>
      </c>
      <c r="F99" s="62">
        <f>F100</f>
        <v>500000</v>
      </c>
      <c r="G99" s="9">
        <f>G100</f>
        <v>500000</v>
      </c>
      <c r="H99" s="9">
        <f t="shared" ref="H99:K99" si="23">H100</f>
        <v>500000</v>
      </c>
      <c r="I99" s="9">
        <f t="shared" si="23"/>
        <v>0</v>
      </c>
      <c r="J99" s="9">
        <f t="shared" si="23"/>
        <v>0</v>
      </c>
      <c r="K99" s="9">
        <f t="shared" si="23"/>
        <v>0</v>
      </c>
    </row>
    <row r="100" spans="1:11" ht="61.5" customHeight="1">
      <c r="A100" s="91" t="s">
        <v>269</v>
      </c>
      <c r="B100" s="6" t="s">
        <v>270</v>
      </c>
      <c r="C100" s="5"/>
      <c r="D100" s="25">
        <f>D101+D102</f>
        <v>0</v>
      </c>
      <c r="E100" s="81">
        <f>E101+E102</f>
        <v>2000000</v>
      </c>
      <c r="F100" s="62">
        <f t="shared" ref="F100:I100" si="24">F101</f>
        <v>500000</v>
      </c>
      <c r="G100" s="9">
        <f t="shared" si="24"/>
        <v>500000</v>
      </c>
      <c r="H100" s="9">
        <f t="shared" si="24"/>
        <v>500000</v>
      </c>
      <c r="I100" s="9">
        <f t="shared" si="24"/>
        <v>0</v>
      </c>
      <c r="J100" s="9">
        <f t="shared" ref="J100:K100" si="25">J101+J102</f>
        <v>0</v>
      </c>
      <c r="K100" s="9">
        <f t="shared" si="25"/>
        <v>0</v>
      </c>
    </row>
    <row r="101" spans="1:11" ht="93.75">
      <c r="A101" s="91" t="s">
        <v>349</v>
      </c>
      <c r="B101" s="47" t="s">
        <v>271</v>
      </c>
      <c r="C101" s="26">
        <v>800</v>
      </c>
      <c r="D101" s="25"/>
      <c r="E101" s="79">
        <v>2000000</v>
      </c>
      <c r="F101" s="63">
        <v>500000</v>
      </c>
      <c r="G101" s="21">
        <v>500000</v>
      </c>
      <c r="H101" s="17">
        <v>500000</v>
      </c>
      <c r="I101" s="17"/>
      <c r="J101" s="21"/>
      <c r="K101" s="21"/>
    </row>
    <row r="102" spans="1:11" ht="56.25">
      <c r="A102" s="78" t="s">
        <v>364</v>
      </c>
      <c r="B102" s="47" t="s">
        <v>365</v>
      </c>
      <c r="C102" s="70">
        <v>200</v>
      </c>
      <c r="D102" s="71"/>
      <c r="E102" s="85"/>
      <c r="F102" s="63"/>
      <c r="G102" s="21"/>
      <c r="H102" s="17"/>
      <c r="I102" s="17"/>
      <c r="J102" s="21"/>
      <c r="K102" s="21"/>
    </row>
    <row r="103" spans="1:11" ht="37.5">
      <c r="A103" s="103" t="s">
        <v>7</v>
      </c>
      <c r="B103" s="46" t="s">
        <v>90</v>
      </c>
      <c r="C103" s="4"/>
      <c r="D103" s="42">
        <f>D104</f>
        <v>0</v>
      </c>
      <c r="E103" s="75">
        <f>E104</f>
        <v>1085152.3999999999</v>
      </c>
      <c r="F103" s="66">
        <f t="shared" ref="F103:K104" si="26">F104</f>
        <v>5043349.16</v>
      </c>
      <c r="G103" s="16">
        <f t="shared" si="26"/>
        <v>219271.16</v>
      </c>
      <c r="H103" s="16">
        <f t="shared" si="26"/>
        <v>398749.96</v>
      </c>
      <c r="I103" s="16">
        <f t="shared" si="26"/>
        <v>398749.96</v>
      </c>
      <c r="J103" s="16">
        <f t="shared" si="26"/>
        <v>987176.4</v>
      </c>
      <c r="K103" s="16">
        <f t="shared" si="26"/>
        <v>987176.4</v>
      </c>
    </row>
    <row r="104" spans="1:11" ht="37.5">
      <c r="A104" s="100" t="s">
        <v>91</v>
      </c>
      <c r="B104" s="47" t="s">
        <v>92</v>
      </c>
      <c r="C104" s="5"/>
      <c r="D104" s="25">
        <f>D105</f>
        <v>0</v>
      </c>
      <c r="E104" s="101">
        <f>E105</f>
        <v>1085152.3999999999</v>
      </c>
      <c r="F104" s="64">
        <f t="shared" si="26"/>
        <v>5043349.16</v>
      </c>
      <c r="G104" s="14">
        <f t="shared" si="26"/>
        <v>219271.16</v>
      </c>
      <c r="H104" s="14">
        <f t="shared" si="26"/>
        <v>398749.96</v>
      </c>
      <c r="I104" s="14">
        <f t="shared" si="26"/>
        <v>398749.96</v>
      </c>
      <c r="J104" s="14">
        <f t="shared" si="26"/>
        <v>987176.4</v>
      </c>
      <c r="K104" s="14">
        <f t="shared" si="26"/>
        <v>987176.4</v>
      </c>
    </row>
    <row r="105" spans="1:11" ht="50.25" customHeight="1">
      <c r="A105" s="80" t="s">
        <v>93</v>
      </c>
      <c r="B105" s="47" t="s">
        <v>94</v>
      </c>
      <c r="C105" s="5"/>
      <c r="D105" s="25">
        <f>D106+D107+D108+D109+D110+D111+D112</f>
        <v>0</v>
      </c>
      <c r="E105" s="101">
        <f>SUM(E106:E112)</f>
        <v>1085152.3999999999</v>
      </c>
      <c r="F105" s="64">
        <f t="shared" ref="F105:K105" si="27">SUM(F106:F112)</f>
        <v>5043349.16</v>
      </c>
      <c r="G105" s="14">
        <f t="shared" si="27"/>
        <v>219271.16</v>
      </c>
      <c r="H105" s="14">
        <f t="shared" si="27"/>
        <v>398749.96</v>
      </c>
      <c r="I105" s="14">
        <f t="shared" si="27"/>
        <v>398749.96</v>
      </c>
      <c r="J105" s="14">
        <f t="shared" si="27"/>
        <v>987176.4</v>
      </c>
      <c r="K105" s="14">
        <f t="shared" si="27"/>
        <v>987176.4</v>
      </c>
    </row>
    <row r="106" spans="1:11" ht="65.25" customHeight="1">
      <c r="A106" s="78" t="s">
        <v>160</v>
      </c>
      <c r="B106" s="47" t="s">
        <v>95</v>
      </c>
      <c r="C106" s="19">
        <v>200</v>
      </c>
      <c r="D106" s="72"/>
      <c r="E106" s="101">
        <v>50000</v>
      </c>
      <c r="F106" s="63">
        <v>50000</v>
      </c>
      <c r="G106" s="21">
        <v>50000</v>
      </c>
      <c r="H106" s="14">
        <v>10000</v>
      </c>
      <c r="I106" s="14">
        <v>10000</v>
      </c>
      <c r="J106" s="21">
        <v>10000</v>
      </c>
      <c r="K106" s="21">
        <v>10000</v>
      </c>
    </row>
    <row r="107" spans="1:11" ht="59.25" customHeight="1">
      <c r="A107" s="78" t="s">
        <v>209</v>
      </c>
      <c r="B107" s="47" t="s">
        <v>210</v>
      </c>
      <c r="C107" s="19">
        <v>200</v>
      </c>
      <c r="D107" s="72"/>
      <c r="E107" s="101">
        <v>50000</v>
      </c>
      <c r="F107" s="63">
        <v>50000</v>
      </c>
      <c r="G107" s="21">
        <v>50000</v>
      </c>
      <c r="H107" s="14">
        <v>10000</v>
      </c>
      <c r="I107" s="14">
        <v>10000</v>
      </c>
      <c r="J107" s="21">
        <v>10000</v>
      </c>
      <c r="K107" s="21">
        <v>10000</v>
      </c>
    </row>
    <row r="108" spans="1:11" ht="96" customHeight="1">
      <c r="A108" s="78" t="s">
        <v>185</v>
      </c>
      <c r="B108" s="47" t="s">
        <v>184</v>
      </c>
      <c r="C108" s="19">
        <v>500</v>
      </c>
      <c r="D108" s="72"/>
      <c r="E108" s="87">
        <v>250000</v>
      </c>
      <c r="F108" s="63">
        <v>66000</v>
      </c>
      <c r="G108" s="21">
        <v>66000</v>
      </c>
      <c r="H108" s="24">
        <v>66000</v>
      </c>
      <c r="I108" s="24">
        <v>66000</v>
      </c>
      <c r="J108" s="21">
        <v>250000</v>
      </c>
      <c r="K108" s="21">
        <v>250000</v>
      </c>
    </row>
    <row r="109" spans="1:11" ht="73.5" customHeight="1">
      <c r="A109" s="95" t="s">
        <v>186</v>
      </c>
      <c r="B109" s="47" t="s">
        <v>188</v>
      </c>
      <c r="C109" s="5">
        <v>500</v>
      </c>
      <c r="D109" s="25"/>
      <c r="E109" s="87">
        <v>600000</v>
      </c>
      <c r="F109" s="63">
        <v>32000</v>
      </c>
      <c r="G109" s="21">
        <v>32000</v>
      </c>
      <c r="H109" s="24">
        <v>32000</v>
      </c>
      <c r="I109" s="24">
        <v>32000</v>
      </c>
      <c r="J109" s="21">
        <v>600000</v>
      </c>
      <c r="K109" s="21">
        <v>600000</v>
      </c>
    </row>
    <row r="110" spans="1:11" ht="76.5" customHeight="1">
      <c r="A110" s="102" t="s">
        <v>298</v>
      </c>
      <c r="B110" s="47" t="s">
        <v>96</v>
      </c>
      <c r="C110" s="5">
        <v>200</v>
      </c>
      <c r="D110" s="25"/>
      <c r="E110" s="81">
        <v>71976</v>
      </c>
      <c r="F110" s="63">
        <v>21271.16</v>
      </c>
      <c r="G110" s="21">
        <v>21271.16</v>
      </c>
      <c r="H110" s="9">
        <v>70161.960000000006</v>
      </c>
      <c r="I110" s="9">
        <v>70161.960000000006</v>
      </c>
      <c r="J110" s="21">
        <v>54000</v>
      </c>
      <c r="K110" s="21">
        <v>54000</v>
      </c>
    </row>
    <row r="111" spans="1:11" ht="112.5">
      <c r="A111" s="102" t="s">
        <v>243</v>
      </c>
      <c r="B111" s="47" t="s">
        <v>244</v>
      </c>
      <c r="C111" s="5">
        <v>200</v>
      </c>
      <c r="D111" s="25"/>
      <c r="E111" s="82">
        <v>63176.4</v>
      </c>
      <c r="F111" s="63"/>
      <c r="G111" s="21"/>
      <c r="H111" s="17">
        <f>'[1]приложение 6'!$D$96</f>
        <v>210588</v>
      </c>
      <c r="I111" s="17">
        <f>'[1]приложение 6'!$D$96</f>
        <v>210588</v>
      </c>
      <c r="J111" s="21">
        <v>63176.4</v>
      </c>
      <c r="K111" s="21">
        <v>63176.4</v>
      </c>
    </row>
    <row r="112" spans="1:11" ht="53.25" customHeight="1">
      <c r="A112" s="102" t="s">
        <v>362</v>
      </c>
      <c r="B112" s="47" t="s">
        <v>363</v>
      </c>
      <c r="C112" s="19">
        <v>200</v>
      </c>
      <c r="D112" s="72"/>
      <c r="E112" s="101"/>
      <c r="F112" s="63">
        <v>4824078</v>
      </c>
      <c r="G112" s="21"/>
      <c r="H112" s="14"/>
      <c r="I112" s="14"/>
      <c r="J112" s="21"/>
      <c r="K112" s="21"/>
    </row>
    <row r="113" spans="1:11" ht="57.75" customHeight="1">
      <c r="A113" s="107" t="s">
        <v>8</v>
      </c>
      <c r="B113" s="46" t="s">
        <v>97</v>
      </c>
      <c r="C113" s="4"/>
      <c r="D113" s="42">
        <f t="shared" ref="D113:I113" si="28">D114+D119</f>
        <v>242.63</v>
      </c>
      <c r="E113" s="75">
        <f t="shared" si="28"/>
        <v>4696171.1099999994</v>
      </c>
      <c r="F113" s="65" t="e">
        <f t="shared" si="28"/>
        <v>#REF!</v>
      </c>
      <c r="G113" s="15" t="e">
        <f t="shared" si="28"/>
        <v>#REF!</v>
      </c>
      <c r="H113" s="15" t="e">
        <f t="shared" si="28"/>
        <v>#REF!</v>
      </c>
      <c r="I113" s="15" t="e">
        <f t="shared" si="28"/>
        <v>#REF!</v>
      </c>
      <c r="J113" s="15">
        <f t="shared" ref="J113:K113" si="29">J114+J119</f>
        <v>4347564.22</v>
      </c>
      <c r="K113" s="15">
        <f t="shared" si="29"/>
        <v>4323457.8</v>
      </c>
    </row>
    <row r="114" spans="1:11" ht="39" customHeight="1">
      <c r="A114" s="100" t="s">
        <v>150</v>
      </c>
      <c r="B114" s="47" t="s">
        <v>98</v>
      </c>
      <c r="C114" s="5"/>
      <c r="D114" s="25">
        <f>D115</f>
        <v>0</v>
      </c>
      <c r="E114" s="77">
        <f>E115</f>
        <v>276747</v>
      </c>
      <c r="F114" s="61" t="e">
        <f t="shared" ref="F114:K114" si="30">F115</f>
        <v>#REF!</v>
      </c>
      <c r="G114" s="13" t="e">
        <f t="shared" si="30"/>
        <v>#REF!</v>
      </c>
      <c r="H114" s="13" t="e">
        <f t="shared" si="30"/>
        <v>#REF!</v>
      </c>
      <c r="I114" s="13" t="e">
        <f t="shared" si="30"/>
        <v>#REF!</v>
      </c>
      <c r="J114" s="13">
        <f t="shared" si="30"/>
        <v>276747</v>
      </c>
      <c r="K114" s="13">
        <f t="shared" si="30"/>
        <v>276747</v>
      </c>
    </row>
    <row r="115" spans="1:11" ht="37.5">
      <c r="A115" s="86" t="s">
        <v>99</v>
      </c>
      <c r="B115" s="47" t="s">
        <v>100</v>
      </c>
      <c r="C115" s="5"/>
      <c r="D115" s="25">
        <f>D116+D117+D118</f>
        <v>0</v>
      </c>
      <c r="E115" s="77">
        <f>E116+E118+E117</f>
        <v>276747</v>
      </c>
      <c r="F115" s="61" t="e">
        <f>F116+F118+#REF!</f>
        <v>#REF!</v>
      </c>
      <c r="G115" s="13" t="e">
        <f>G116+G118+#REF!</f>
        <v>#REF!</v>
      </c>
      <c r="H115" s="13" t="e">
        <f>H116+H118+#REF!</f>
        <v>#REF!</v>
      </c>
      <c r="I115" s="13" t="e">
        <f>I116+I118+#REF!</f>
        <v>#REF!</v>
      </c>
      <c r="J115" s="13">
        <f t="shared" ref="J115:K115" si="31">J116+J118+J117</f>
        <v>276747</v>
      </c>
      <c r="K115" s="13">
        <f t="shared" si="31"/>
        <v>276747</v>
      </c>
    </row>
    <row r="116" spans="1:11" ht="72" customHeight="1">
      <c r="A116" s="102" t="s">
        <v>161</v>
      </c>
      <c r="B116" s="51" t="s">
        <v>274</v>
      </c>
      <c r="C116" s="5">
        <v>200</v>
      </c>
      <c r="D116" s="25"/>
      <c r="E116" s="81">
        <v>60000</v>
      </c>
      <c r="F116" s="62">
        <v>44253</v>
      </c>
      <c r="G116" s="9">
        <v>44253</v>
      </c>
      <c r="H116" s="9">
        <v>44253</v>
      </c>
      <c r="I116" s="9">
        <v>44253</v>
      </c>
      <c r="J116" s="9">
        <v>60000</v>
      </c>
      <c r="K116" s="9">
        <v>60000</v>
      </c>
    </row>
    <row r="117" spans="1:11" ht="72" customHeight="1">
      <c r="A117" s="102" t="s">
        <v>371</v>
      </c>
      <c r="B117" s="51" t="s">
        <v>372</v>
      </c>
      <c r="C117" s="5">
        <v>600</v>
      </c>
      <c r="D117" s="25"/>
      <c r="E117" s="81">
        <v>211000</v>
      </c>
      <c r="F117" s="62"/>
      <c r="G117" s="9"/>
      <c r="H117" s="9"/>
      <c r="I117" s="9"/>
      <c r="J117" s="9">
        <v>211000</v>
      </c>
      <c r="K117" s="9">
        <v>211000</v>
      </c>
    </row>
    <row r="118" spans="1:11" ht="54.75" customHeight="1">
      <c r="A118" s="102" t="s">
        <v>423</v>
      </c>
      <c r="B118" s="51" t="s">
        <v>275</v>
      </c>
      <c r="C118" s="5">
        <v>300</v>
      </c>
      <c r="D118" s="25"/>
      <c r="E118" s="81">
        <v>5747</v>
      </c>
      <c r="F118" s="62">
        <v>5747</v>
      </c>
      <c r="G118" s="9">
        <v>5747</v>
      </c>
      <c r="H118" s="9">
        <v>5747</v>
      </c>
      <c r="I118" s="9">
        <v>5747</v>
      </c>
      <c r="J118" s="9">
        <v>5747</v>
      </c>
      <c r="K118" s="9">
        <v>5747</v>
      </c>
    </row>
    <row r="119" spans="1:11" ht="37.5">
      <c r="A119" s="100" t="s">
        <v>172</v>
      </c>
      <c r="B119" s="51" t="s">
        <v>173</v>
      </c>
      <c r="C119" s="5"/>
      <c r="D119" s="25">
        <f t="shared" ref="D119:I119" si="32">D120+D123</f>
        <v>242.63</v>
      </c>
      <c r="E119" s="81">
        <f t="shared" si="32"/>
        <v>4419424.1099999994</v>
      </c>
      <c r="F119" s="62">
        <f t="shared" si="32"/>
        <v>1772209</v>
      </c>
      <c r="G119" s="9">
        <f t="shared" si="32"/>
        <v>1772209</v>
      </c>
      <c r="H119" s="9">
        <f t="shared" si="32"/>
        <v>1838231</v>
      </c>
      <c r="I119" s="9">
        <f t="shared" si="32"/>
        <v>1808522</v>
      </c>
      <c r="J119" s="9">
        <f t="shared" ref="J119:K119" si="33">J120+J123</f>
        <v>4070817.2199999997</v>
      </c>
      <c r="K119" s="9">
        <f t="shared" si="33"/>
        <v>4046710.8</v>
      </c>
    </row>
    <row r="120" spans="1:11" ht="37.5">
      <c r="A120" s="102" t="s">
        <v>175</v>
      </c>
      <c r="B120" s="47" t="s">
        <v>174</v>
      </c>
      <c r="C120" s="5"/>
      <c r="D120" s="25">
        <f>D121+D122</f>
        <v>242.63</v>
      </c>
      <c r="E120" s="81">
        <f>SUM(E121:E122)</f>
        <v>1573213.31</v>
      </c>
      <c r="F120" s="62">
        <f>SUM(F121:F121)</f>
        <v>322500</v>
      </c>
      <c r="G120" s="9">
        <f>SUM(G121:G121)</f>
        <v>322500</v>
      </c>
      <c r="H120" s="9">
        <f>SUM(H121:H122)</f>
        <v>356431</v>
      </c>
      <c r="I120" s="9">
        <f>SUM(I121:I122)</f>
        <v>326722</v>
      </c>
      <c r="J120" s="9">
        <f t="shared" ref="J120:K120" si="34">SUM(J121:J122)</f>
        <v>1224606.42</v>
      </c>
      <c r="K120" s="9">
        <f t="shared" si="34"/>
        <v>1200500</v>
      </c>
    </row>
    <row r="121" spans="1:11" ht="56.25" customHeight="1">
      <c r="A121" s="102" t="s">
        <v>179</v>
      </c>
      <c r="B121" s="51" t="s">
        <v>276</v>
      </c>
      <c r="C121" s="5">
        <v>600</v>
      </c>
      <c r="D121" s="25"/>
      <c r="E121" s="81">
        <v>1548951</v>
      </c>
      <c r="F121" s="63">
        <v>322500</v>
      </c>
      <c r="G121" s="21">
        <v>322500</v>
      </c>
      <c r="H121" s="9">
        <v>326722</v>
      </c>
      <c r="I121" s="9">
        <v>326722</v>
      </c>
      <c r="J121" s="9">
        <v>1200500</v>
      </c>
      <c r="K121" s="9">
        <v>1200500</v>
      </c>
    </row>
    <row r="122" spans="1:11" ht="96" customHeight="1">
      <c r="A122" s="102" t="s">
        <v>378</v>
      </c>
      <c r="B122" s="52" t="s">
        <v>321</v>
      </c>
      <c r="C122" s="5">
        <v>600</v>
      </c>
      <c r="D122" s="25">
        <v>242.63</v>
      </c>
      <c r="E122" s="81">
        <v>24262.31</v>
      </c>
      <c r="F122" s="63"/>
      <c r="G122" s="21"/>
      <c r="H122" s="9">
        <v>29709</v>
      </c>
      <c r="I122" s="9"/>
      <c r="J122" s="34">
        <v>24106.42</v>
      </c>
      <c r="K122" s="21"/>
    </row>
    <row r="123" spans="1:11" ht="83.25" customHeight="1">
      <c r="A123" s="102" t="s">
        <v>195</v>
      </c>
      <c r="B123" s="52" t="s">
        <v>196</v>
      </c>
      <c r="C123" s="5"/>
      <c r="D123" s="25">
        <f>D124</f>
        <v>0</v>
      </c>
      <c r="E123" s="81">
        <f>SUM(E124:E124)</f>
        <v>2846210.8</v>
      </c>
      <c r="F123" s="62">
        <f>SUM(F124:F124)</f>
        <v>1449709</v>
      </c>
      <c r="G123" s="9">
        <f>SUM(G124:G124)</f>
        <v>1449709</v>
      </c>
      <c r="H123" s="9">
        <f>SUM(H124:H124)</f>
        <v>1481800</v>
      </c>
      <c r="I123" s="9">
        <f>SUM(I124:I124)</f>
        <v>1481800</v>
      </c>
      <c r="J123" s="9">
        <f t="shared" ref="J123:K123" si="35">SUM(J124:J124)</f>
        <v>2846210.8</v>
      </c>
      <c r="K123" s="9">
        <f t="shared" si="35"/>
        <v>2846210.8</v>
      </c>
    </row>
    <row r="124" spans="1:11" ht="116.25" customHeight="1">
      <c r="A124" s="102" t="s">
        <v>176</v>
      </c>
      <c r="B124" s="52" t="s">
        <v>197</v>
      </c>
      <c r="C124" s="5">
        <v>600</v>
      </c>
      <c r="D124" s="25"/>
      <c r="E124" s="81">
        <v>2846210.8</v>
      </c>
      <c r="F124" s="63">
        <v>1449709</v>
      </c>
      <c r="G124" s="21">
        <v>1449709</v>
      </c>
      <c r="H124" s="9">
        <v>1481800</v>
      </c>
      <c r="I124" s="9">
        <v>1481800</v>
      </c>
      <c r="J124" s="21">
        <v>2846210.8</v>
      </c>
      <c r="K124" s="21">
        <v>2846210.8</v>
      </c>
    </row>
    <row r="125" spans="1:11" ht="56.25">
      <c r="A125" s="103" t="s">
        <v>9</v>
      </c>
      <c r="B125" s="46" t="s">
        <v>101</v>
      </c>
      <c r="C125" s="5"/>
      <c r="D125" s="42">
        <f>D126+D130</f>
        <v>0</v>
      </c>
      <c r="E125" s="75">
        <f>E126+E130</f>
        <v>13787881.1</v>
      </c>
      <c r="F125" s="65">
        <f t="shared" ref="F125:K125" si="36">F126+F130</f>
        <v>7266500</v>
      </c>
      <c r="G125" s="15">
        <f t="shared" si="36"/>
        <v>7266500</v>
      </c>
      <c r="H125" s="15">
        <f t="shared" si="36"/>
        <v>13787881.1</v>
      </c>
      <c r="I125" s="15">
        <f t="shared" si="36"/>
        <v>13787881.1</v>
      </c>
      <c r="J125" s="15">
        <f t="shared" si="36"/>
        <v>13924377.129999999</v>
      </c>
      <c r="K125" s="15">
        <f t="shared" si="36"/>
        <v>13924377.129999999</v>
      </c>
    </row>
    <row r="126" spans="1:11" ht="56.25">
      <c r="A126" s="100" t="s">
        <v>180</v>
      </c>
      <c r="B126" s="47" t="s">
        <v>102</v>
      </c>
      <c r="C126" s="5"/>
      <c r="D126" s="25">
        <f>D127</f>
        <v>0</v>
      </c>
      <c r="E126" s="77">
        <f>E127</f>
        <v>12047881.1</v>
      </c>
      <c r="F126" s="61">
        <f t="shared" ref="F126:K126" si="37">F127</f>
        <v>5526500</v>
      </c>
      <c r="G126" s="13">
        <f t="shared" si="37"/>
        <v>5526500</v>
      </c>
      <c r="H126" s="13">
        <f t="shared" si="37"/>
        <v>12047881.1</v>
      </c>
      <c r="I126" s="13">
        <f t="shared" si="37"/>
        <v>12047881.1</v>
      </c>
      <c r="J126" s="13">
        <f t="shared" si="37"/>
        <v>12184377.129999999</v>
      </c>
      <c r="K126" s="13">
        <f t="shared" si="37"/>
        <v>12184377.129999999</v>
      </c>
    </row>
    <row r="127" spans="1:11" ht="56.25">
      <c r="A127" s="80" t="s">
        <v>181</v>
      </c>
      <c r="B127" s="47" t="s">
        <v>103</v>
      </c>
      <c r="C127" s="5"/>
      <c r="D127" s="25">
        <f>D128+D129</f>
        <v>0</v>
      </c>
      <c r="E127" s="77">
        <f t="shared" ref="E127:K127" si="38">SUM(E128:E129)</f>
        <v>12047881.1</v>
      </c>
      <c r="F127" s="61">
        <f t="shared" si="38"/>
        <v>5526500</v>
      </c>
      <c r="G127" s="13">
        <f t="shared" si="38"/>
        <v>5526500</v>
      </c>
      <c r="H127" s="13">
        <f t="shared" si="38"/>
        <v>12047881.1</v>
      </c>
      <c r="I127" s="13">
        <f t="shared" si="38"/>
        <v>12047881.1</v>
      </c>
      <c r="J127" s="13">
        <f t="shared" si="38"/>
        <v>12184377.129999999</v>
      </c>
      <c r="K127" s="13">
        <f t="shared" si="38"/>
        <v>12184377.129999999</v>
      </c>
    </row>
    <row r="128" spans="1:11" ht="60" customHeight="1">
      <c r="A128" s="99" t="s">
        <v>285</v>
      </c>
      <c r="B128" s="47" t="s">
        <v>393</v>
      </c>
      <c r="C128" s="5">
        <v>200</v>
      </c>
      <c r="D128" s="25">
        <v>-65872.539999999994</v>
      </c>
      <c r="E128" s="77">
        <v>5460627.46</v>
      </c>
      <c r="F128" s="63">
        <v>5526500</v>
      </c>
      <c r="G128" s="21">
        <v>5526500</v>
      </c>
      <c r="H128" s="13">
        <v>5526500</v>
      </c>
      <c r="I128" s="13">
        <v>5526500</v>
      </c>
      <c r="J128" s="21">
        <v>5526500</v>
      </c>
      <c r="K128" s="21">
        <v>5526500</v>
      </c>
    </row>
    <row r="129" spans="1:11" ht="93.75">
      <c r="A129" s="102" t="s">
        <v>302</v>
      </c>
      <c r="B129" s="47" t="s">
        <v>392</v>
      </c>
      <c r="C129" s="5">
        <v>200</v>
      </c>
      <c r="D129" s="25">
        <v>65872.539999999994</v>
      </c>
      <c r="E129" s="81">
        <v>6587253.6399999997</v>
      </c>
      <c r="F129" s="63"/>
      <c r="G129" s="21"/>
      <c r="H129" s="9">
        <v>6521381.0999999996</v>
      </c>
      <c r="I129" s="9">
        <v>6521381.0999999996</v>
      </c>
      <c r="J129" s="21">
        <v>6657877.1299999999</v>
      </c>
      <c r="K129" s="21">
        <v>6657877.1299999999</v>
      </c>
    </row>
    <row r="130" spans="1:11" ht="49.5" customHeight="1">
      <c r="A130" s="100" t="s">
        <v>151</v>
      </c>
      <c r="B130" s="47" t="s">
        <v>104</v>
      </c>
      <c r="C130" s="5"/>
      <c r="D130" s="25">
        <f>D131</f>
        <v>0</v>
      </c>
      <c r="E130" s="77">
        <f>E131</f>
        <v>1740000</v>
      </c>
      <c r="F130" s="61">
        <f t="shared" ref="F130:K131" si="39">F131</f>
        <v>1740000</v>
      </c>
      <c r="G130" s="13">
        <f t="shared" si="39"/>
        <v>1740000</v>
      </c>
      <c r="H130" s="13">
        <f t="shared" si="39"/>
        <v>1740000</v>
      </c>
      <c r="I130" s="13">
        <f t="shared" si="39"/>
        <v>1740000</v>
      </c>
      <c r="J130" s="13">
        <f t="shared" si="39"/>
        <v>1740000</v>
      </c>
      <c r="K130" s="13">
        <f t="shared" si="39"/>
        <v>1740000</v>
      </c>
    </row>
    <row r="131" spans="1:11" ht="37.5">
      <c r="A131" s="99" t="s">
        <v>105</v>
      </c>
      <c r="B131" s="47" t="s">
        <v>106</v>
      </c>
      <c r="C131" s="5"/>
      <c r="D131" s="25">
        <f>D132</f>
        <v>0</v>
      </c>
      <c r="E131" s="77">
        <f>E132</f>
        <v>1740000</v>
      </c>
      <c r="F131" s="61">
        <f t="shared" si="39"/>
        <v>1740000</v>
      </c>
      <c r="G131" s="13">
        <f t="shared" si="39"/>
        <v>1740000</v>
      </c>
      <c r="H131" s="13">
        <f t="shared" si="39"/>
        <v>1740000</v>
      </c>
      <c r="I131" s="13">
        <f t="shared" si="39"/>
        <v>1740000</v>
      </c>
      <c r="J131" s="13">
        <f t="shared" si="39"/>
        <v>1740000</v>
      </c>
      <c r="K131" s="13">
        <f t="shared" si="39"/>
        <v>1740000</v>
      </c>
    </row>
    <row r="132" spans="1:11" ht="99.75" customHeight="1">
      <c r="A132" s="99" t="s">
        <v>182</v>
      </c>
      <c r="B132" s="49" t="s">
        <v>397</v>
      </c>
      <c r="C132" s="30">
        <v>500</v>
      </c>
      <c r="D132" s="59"/>
      <c r="E132" s="85">
        <v>1740000</v>
      </c>
      <c r="F132" s="62">
        <v>1740000</v>
      </c>
      <c r="G132" s="9">
        <v>1740000</v>
      </c>
      <c r="H132" s="9">
        <v>1740000</v>
      </c>
      <c r="I132" s="9">
        <v>1740000</v>
      </c>
      <c r="J132" s="9">
        <v>1740000</v>
      </c>
      <c r="K132" s="9">
        <v>1740000</v>
      </c>
    </row>
    <row r="133" spans="1:11" ht="56.25">
      <c r="A133" s="103" t="s">
        <v>10</v>
      </c>
      <c r="B133" s="46" t="s">
        <v>107</v>
      </c>
      <c r="C133" s="4"/>
      <c r="D133" s="42">
        <f>D134+D137+D139+D143</f>
        <v>0</v>
      </c>
      <c r="E133" s="75">
        <f>E134+E137+E139+E143</f>
        <v>230000</v>
      </c>
      <c r="F133" s="65" t="e">
        <f>F134+F137+F139+F143</f>
        <v>#REF!</v>
      </c>
      <c r="G133" s="15" t="e">
        <f>G134+G137+G139+G143</f>
        <v>#REF!</v>
      </c>
      <c r="H133" s="15">
        <f t="shared" ref="H133:K133" si="40">H134+H137+H139+H143</f>
        <v>230000</v>
      </c>
      <c r="I133" s="15">
        <f t="shared" si="40"/>
        <v>230000</v>
      </c>
      <c r="J133" s="15">
        <f t="shared" si="40"/>
        <v>230000</v>
      </c>
      <c r="K133" s="15">
        <f t="shared" si="40"/>
        <v>230000</v>
      </c>
    </row>
    <row r="134" spans="1:11" ht="45" customHeight="1">
      <c r="A134" s="108" t="s">
        <v>108</v>
      </c>
      <c r="B134" s="47" t="s">
        <v>168</v>
      </c>
      <c r="C134" s="5"/>
      <c r="D134" s="25">
        <f>D135</f>
        <v>0</v>
      </c>
      <c r="E134" s="81">
        <f>E135</f>
        <v>30000</v>
      </c>
      <c r="F134" s="62" t="e">
        <f t="shared" ref="F134:K135" si="41">F135</f>
        <v>#REF!</v>
      </c>
      <c r="G134" s="9" t="e">
        <f t="shared" si="41"/>
        <v>#REF!</v>
      </c>
      <c r="H134" s="9">
        <f t="shared" si="41"/>
        <v>30000</v>
      </c>
      <c r="I134" s="9">
        <f t="shared" si="41"/>
        <v>30000</v>
      </c>
      <c r="J134" s="9">
        <f t="shared" si="41"/>
        <v>30000</v>
      </c>
      <c r="K134" s="9">
        <f t="shared" si="41"/>
        <v>30000</v>
      </c>
    </row>
    <row r="135" spans="1:11" ht="55.5" customHeight="1">
      <c r="A135" s="109" t="s">
        <v>110</v>
      </c>
      <c r="B135" s="47" t="s">
        <v>169</v>
      </c>
      <c r="C135" s="5"/>
      <c r="D135" s="25">
        <f>D136</f>
        <v>0</v>
      </c>
      <c r="E135" s="81">
        <f>E136</f>
        <v>30000</v>
      </c>
      <c r="F135" s="62" t="e">
        <f>F136+#REF!</f>
        <v>#REF!</v>
      </c>
      <c r="G135" s="9" t="e">
        <f>G136+#REF!</f>
        <v>#REF!</v>
      </c>
      <c r="H135" s="9">
        <f t="shared" si="41"/>
        <v>30000</v>
      </c>
      <c r="I135" s="9">
        <f t="shared" si="41"/>
        <v>30000</v>
      </c>
      <c r="J135" s="9">
        <f t="shared" si="41"/>
        <v>30000</v>
      </c>
      <c r="K135" s="9">
        <f t="shared" si="41"/>
        <v>30000</v>
      </c>
    </row>
    <row r="136" spans="1:11" ht="75.75" customHeight="1">
      <c r="A136" s="99" t="s">
        <v>162</v>
      </c>
      <c r="B136" s="47" t="s">
        <v>170</v>
      </c>
      <c r="C136" s="5">
        <v>200</v>
      </c>
      <c r="D136" s="25"/>
      <c r="E136" s="81">
        <v>30000</v>
      </c>
      <c r="F136" s="62">
        <v>30000</v>
      </c>
      <c r="G136" s="9">
        <v>30000</v>
      </c>
      <c r="H136" s="9">
        <v>30000</v>
      </c>
      <c r="I136" s="9">
        <v>30000</v>
      </c>
      <c r="J136" s="33">
        <v>30000</v>
      </c>
      <c r="K136" s="33">
        <v>30000</v>
      </c>
    </row>
    <row r="137" spans="1:11" ht="42" customHeight="1">
      <c r="A137" s="104" t="s">
        <v>313</v>
      </c>
      <c r="B137" s="47" t="s">
        <v>111</v>
      </c>
      <c r="C137" s="4"/>
      <c r="D137" s="25">
        <f>D138</f>
        <v>0</v>
      </c>
      <c r="E137" s="81">
        <f t="shared" ref="E137:K137" si="42">E138</f>
        <v>0</v>
      </c>
      <c r="F137" s="62" t="e">
        <f t="shared" si="42"/>
        <v>#REF!</v>
      </c>
      <c r="G137" s="9" t="e">
        <f t="shared" si="42"/>
        <v>#REF!</v>
      </c>
      <c r="H137" s="9">
        <f t="shared" si="42"/>
        <v>0</v>
      </c>
      <c r="I137" s="9">
        <f t="shared" si="42"/>
        <v>0</v>
      </c>
      <c r="J137" s="9">
        <f t="shared" si="42"/>
        <v>0</v>
      </c>
      <c r="K137" s="9">
        <f t="shared" si="42"/>
        <v>0</v>
      </c>
    </row>
    <row r="138" spans="1:11" ht="37.5">
      <c r="A138" s="86" t="s">
        <v>314</v>
      </c>
      <c r="B138" s="47" t="s">
        <v>109</v>
      </c>
      <c r="C138" s="4"/>
      <c r="D138" s="42"/>
      <c r="E138" s="81">
        <v>0</v>
      </c>
      <c r="F138" s="62" t="e">
        <f>#REF!</f>
        <v>#REF!</v>
      </c>
      <c r="G138" s="9" t="e">
        <f>#REF!</f>
        <v>#REF!</v>
      </c>
      <c r="H138" s="9">
        <v>0</v>
      </c>
      <c r="I138" s="9">
        <v>0</v>
      </c>
      <c r="J138" s="21"/>
      <c r="K138" s="21"/>
    </row>
    <row r="139" spans="1:11" ht="56.25">
      <c r="A139" s="100" t="s">
        <v>322</v>
      </c>
      <c r="B139" s="47" t="s">
        <v>112</v>
      </c>
      <c r="C139" s="5"/>
      <c r="D139" s="25">
        <f>D140</f>
        <v>0</v>
      </c>
      <c r="E139" s="81">
        <f>E140</f>
        <v>160000</v>
      </c>
      <c r="F139" s="62">
        <f t="shared" ref="F139:K139" si="43">F140</f>
        <v>150000</v>
      </c>
      <c r="G139" s="9">
        <f t="shared" si="43"/>
        <v>150000</v>
      </c>
      <c r="H139" s="9">
        <f t="shared" si="43"/>
        <v>160000</v>
      </c>
      <c r="I139" s="9">
        <f t="shared" si="43"/>
        <v>160000</v>
      </c>
      <c r="J139" s="9">
        <f t="shared" si="43"/>
        <v>160000</v>
      </c>
      <c r="K139" s="9">
        <f t="shared" si="43"/>
        <v>160000</v>
      </c>
    </row>
    <row r="140" spans="1:11" ht="74.25" customHeight="1">
      <c r="A140" s="80" t="s">
        <v>315</v>
      </c>
      <c r="B140" s="47" t="s">
        <v>113</v>
      </c>
      <c r="C140" s="5"/>
      <c r="D140" s="25">
        <f>D141+D142</f>
        <v>0</v>
      </c>
      <c r="E140" s="81">
        <f>E142+E141</f>
        <v>160000</v>
      </c>
      <c r="F140" s="62">
        <f>F142</f>
        <v>150000</v>
      </c>
      <c r="G140" s="9">
        <f>G142</f>
        <v>150000</v>
      </c>
      <c r="H140" s="9">
        <f t="shared" ref="H140:K140" si="44">H142+H141</f>
        <v>160000</v>
      </c>
      <c r="I140" s="9">
        <f t="shared" si="44"/>
        <v>160000</v>
      </c>
      <c r="J140" s="9">
        <f t="shared" si="44"/>
        <v>160000</v>
      </c>
      <c r="K140" s="9">
        <f t="shared" si="44"/>
        <v>160000</v>
      </c>
    </row>
    <row r="141" spans="1:11" ht="39" customHeight="1">
      <c r="A141" s="99" t="s">
        <v>323</v>
      </c>
      <c r="B141" s="47" t="s">
        <v>171</v>
      </c>
      <c r="C141" s="5">
        <v>200</v>
      </c>
      <c r="D141" s="25"/>
      <c r="E141" s="81">
        <v>10000</v>
      </c>
      <c r="F141" s="62"/>
      <c r="G141" s="9"/>
      <c r="H141" s="9">
        <v>10000</v>
      </c>
      <c r="I141" s="9">
        <v>10000</v>
      </c>
      <c r="J141" s="21">
        <v>10000</v>
      </c>
      <c r="K141" s="21">
        <v>10000</v>
      </c>
    </row>
    <row r="142" spans="1:11" ht="42" customHeight="1">
      <c r="A142" s="99" t="s">
        <v>286</v>
      </c>
      <c r="B142" s="47" t="s">
        <v>171</v>
      </c>
      <c r="C142" s="5">
        <v>800</v>
      </c>
      <c r="D142" s="25"/>
      <c r="E142" s="81">
        <v>150000</v>
      </c>
      <c r="F142" s="62">
        <v>150000</v>
      </c>
      <c r="G142" s="9">
        <v>150000</v>
      </c>
      <c r="H142" s="9">
        <v>150000</v>
      </c>
      <c r="I142" s="9">
        <v>150000</v>
      </c>
      <c r="J142" s="21">
        <v>150000</v>
      </c>
      <c r="K142" s="21">
        <v>150000</v>
      </c>
    </row>
    <row r="143" spans="1:11" ht="36" customHeight="1">
      <c r="A143" s="100" t="s">
        <v>256</v>
      </c>
      <c r="B143" s="47" t="s">
        <v>259</v>
      </c>
      <c r="C143" s="5"/>
      <c r="D143" s="25">
        <f>D144</f>
        <v>0</v>
      </c>
      <c r="E143" s="81">
        <f>E144</f>
        <v>40000</v>
      </c>
      <c r="F143" s="62">
        <f t="shared" ref="F143:K143" si="45">F144</f>
        <v>40000</v>
      </c>
      <c r="G143" s="9">
        <f t="shared" si="45"/>
        <v>40000</v>
      </c>
      <c r="H143" s="9">
        <f t="shared" si="45"/>
        <v>40000</v>
      </c>
      <c r="I143" s="9">
        <f t="shared" si="45"/>
        <v>40000</v>
      </c>
      <c r="J143" s="9">
        <f t="shared" si="45"/>
        <v>40000</v>
      </c>
      <c r="K143" s="9">
        <f t="shared" si="45"/>
        <v>40000</v>
      </c>
    </row>
    <row r="144" spans="1:11" ht="40.5" customHeight="1">
      <c r="A144" s="80" t="s">
        <v>260</v>
      </c>
      <c r="B144" s="47" t="s">
        <v>258</v>
      </c>
      <c r="C144" s="5"/>
      <c r="D144" s="25">
        <f>D145+D146</f>
        <v>0</v>
      </c>
      <c r="E144" s="81">
        <f>E145+E146</f>
        <v>40000</v>
      </c>
      <c r="F144" s="62">
        <f t="shared" ref="F144:K144" si="46">F145+F146</f>
        <v>40000</v>
      </c>
      <c r="G144" s="9">
        <f t="shared" si="46"/>
        <v>40000</v>
      </c>
      <c r="H144" s="9">
        <f t="shared" si="46"/>
        <v>40000</v>
      </c>
      <c r="I144" s="9">
        <f t="shared" si="46"/>
        <v>40000</v>
      </c>
      <c r="J144" s="9">
        <f t="shared" si="46"/>
        <v>40000</v>
      </c>
      <c r="K144" s="9">
        <f t="shared" si="46"/>
        <v>40000</v>
      </c>
    </row>
    <row r="145" spans="1:11" ht="37.5">
      <c r="A145" s="80" t="s">
        <v>261</v>
      </c>
      <c r="B145" s="47" t="s">
        <v>257</v>
      </c>
      <c r="C145" s="5">
        <v>300</v>
      </c>
      <c r="D145" s="25"/>
      <c r="E145" s="81">
        <v>20000</v>
      </c>
      <c r="F145" s="62">
        <v>20000</v>
      </c>
      <c r="G145" s="9">
        <v>20000</v>
      </c>
      <c r="H145" s="9">
        <v>20000</v>
      </c>
      <c r="I145" s="9">
        <v>20000</v>
      </c>
      <c r="J145" s="21">
        <v>20000</v>
      </c>
      <c r="K145" s="21">
        <v>20000</v>
      </c>
    </row>
    <row r="146" spans="1:11" ht="56.25">
      <c r="A146" s="80" t="s">
        <v>266</v>
      </c>
      <c r="B146" s="47" t="s">
        <v>263</v>
      </c>
      <c r="C146" s="5">
        <v>300</v>
      </c>
      <c r="D146" s="25"/>
      <c r="E146" s="81">
        <v>20000</v>
      </c>
      <c r="F146" s="62">
        <v>20000</v>
      </c>
      <c r="G146" s="9">
        <v>20000</v>
      </c>
      <c r="H146" s="9">
        <v>20000</v>
      </c>
      <c r="I146" s="9">
        <v>20000</v>
      </c>
      <c r="J146" s="21">
        <v>20000</v>
      </c>
      <c r="K146" s="21">
        <v>20000</v>
      </c>
    </row>
    <row r="147" spans="1:11" ht="43.5" customHeight="1">
      <c r="A147" s="110" t="s">
        <v>11</v>
      </c>
      <c r="B147" s="46" t="s">
        <v>119</v>
      </c>
      <c r="C147" s="5"/>
      <c r="D147" s="42">
        <f>D148+D152+D155+D158+D161+D164+D168</f>
        <v>0</v>
      </c>
      <c r="E147" s="75">
        <f>E148+E152+E155+E158+E161+E164+E168</f>
        <v>4385700</v>
      </c>
      <c r="F147" s="65" t="e">
        <f t="shared" ref="F147:K147" si="47">F148+F158+F161+F152+F155+F164</f>
        <v>#REF!</v>
      </c>
      <c r="G147" s="15" t="e">
        <f t="shared" si="47"/>
        <v>#REF!</v>
      </c>
      <c r="H147" s="15">
        <f t="shared" si="47"/>
        <v>3593522.49</v>
      </c>
      <c r="I147" s="15">
        <f t="shared" si="47"/>
        <v>3404732.56</v>
      </c>
      <c r="J147" s="15">
        <f t="shared" si="47"/>
        <v>4319700</v>
      </c>
      <c r="K147" s="15">
        <f t="shared" si="47"/>
        <v>4319700</v>
      </c>
    </row>
    <row r="148" spans="1:11" ht="54.75" customHeight="1">
      <c r="A148" s="100" t="s">
        <v>116</v>
      </c>
      <c r="B148" s="47" t="s">
        <v>117</v>
      </c>
      <c r="C148" s="5"/>
      <c r="D148" s="25">
        <f>D149</f>
        <v>0</v>
      </c>
      <c r="E148" s="77">
        <f>E149</f>
        <v>3161700</v>
      </c>
      <c r="F148" s="61">
        <f t="shared" ref="F148:K148" si="48">F149</f>
        <v>2070500</v>
      </c>
      <c r="G148" s="13">
        <f t="shared" si="48"/>
        <v>2070500</v>
      </c>
      <c r="H148" s="13">
        <f t="shared" si="48"/>
        <v>2424000</v>
      </c>
      <c r="I148" s="13">
        <f t="shared" si="48"/>
        <v>2424000</v>
      </c>
      <c r="J148" s="13">
        <f t="shared" si="48"/>
        <v>3161700</v>
      </c>
      <c r="K148" s="13">
        <f t="shared" si="48"/>
        <v>3161700</v>
      </c>
    </row>
    <row r="149" spans="1:11" ht="54.75" customHeight="1">
      <c r="A149" s="99" t="s">
        <v>118</v>
      </c>
      <c r="B149" s="47" t="s">
        <v>122</v>
      </c>
      <c r="C149" s="5"/>
      <c r="D149" s="25">
        <f>D150+D151</f>
        <v>0</v>
      </c>
      <c r="E149" s="77">
        <f>E150+E151</f>
        <v>3161700</v>
      </c>
      <c r="F149" s="61">
        <f t="shared" ref="F149:K149" si="49">F150+F151</f>
        <v>2070500</v>
      </c>
      <c r="G149" s="13">
        <f t="shared" si="49"/>
        <v>2070500</v>
      </c>
      <c r="H149" s="13">
        <f t="shared" si="49"/>
        <v>2424000</v>
      </c>
      <c r="I149" s="13">
        <f t="shared" si="49"/>
        <v>2424000</v>
      </c>
      <c r="J149" s="13">
        <f t="shared" si="49"/>
        <v>3161700</v>
      </c>
      <c r="K149" s="13">
        <f t="shared" si="49"/>
        <v>3161700</v>
      </c>
    </row>
    <row r="150" spans="1:11" ht="58.5" customHeight="1">
      <c r="A150" s="99" t="s">
        <v>164</v>
      </c>
      <c r="B150" s="47" t="s">
        <v>121</v>
      </c>
      <c r="C150" s="5">
        <v>200</v>
      </c>
      <c r="D150" s="25"/>
      <c r="E150" s="77">
        <v>31304</v>
      </c>
      <c r="F150" s="63">
        <v>20500</v>
      </c>
      <c r="G150" s="21">
        <v>20500</v>
      </c>
      <c r="H150" s="13">
        <v>24000</v>
      </c>
      <c r="I150" s="13">
        <v>24000</v>
      </c>
      <c r="J150" s="13">
        <v>31304</v>
      </c>
      <c r="K150" s="13">
        <v>31304</v>
      </c>
    </row>
    <row r="151" spans="1:11" ht="39" customHeight="1">
      <c r="A151" s="99" t="s">
        <v>120</v>
      </c>
      <c r="B151" s="47" t="s">
        <v>121</v>
      </c>
      <c r="C151" s="5">
        <v>300</v>
      </c>
      <c r="D151" s="25"/>
      <c r="E151" s="81">
        <v>3130396</v>
      </c>
      <c r="F151" s="63">
        <v>2050000</v>
      </c>
      <c r="G151" s="21">
        <v>2050000</v>
      </c>
      <c r="H151" s="9">
        <v>2400000</v>
      </c>
      <c r="I151" s="9">
        <v>2400000</v>
      </c>
      <c r="J151" s="9">
        <v>3130396</v>
      </c>
      <c r="K151" s="9">
        <v>3130396</v>
      </c>
    </row>
    <row r="152" spans="1:11" ht="28.5" customHeight="1">
      <c r="A152" s="111" t="s">
        <v>203</v>
      </c>
      <c r="B152" s="47" t="s">
        <v>205</v>
      </c>
      <c r="C152" s="5"/>
      <c r="D152" s="25">
        <f>D153</f>
        <v>0</v>
      </c>
      <c r="E152" s="81">
        <f>E153</f>
        <v>50000</v>
      </c>
      <c r="F152" s="62">
        <f t="shared" ref="F152:K153" si="50">F153</f>
        <v>50000</v>
      </c>
      <c r="G152" s="9">
        <f t="shared" si="50"/>
        <v>50000</v>
      </c>
      <c r="H152" s="9">
        <f t="shared" si="50"/>
        <v>50000</v>
      </c>
      <c r="I152" s="9">
        <f t="shared" si="50"/>
        <v>50000</v>
      </c>
      <c r="J152" s="9">
        <f t="shared" si="50"/>
        <v>50000</v>
      </c>
      <c r="K152" s="9">
        <f t="shared" si="50"/>
        <v>50000</v>
      </c>
    </row>
    <row r="153" spans="1:11" ht="36.75" customHeight="1">
      <c r="A153" s="80" t="s">
        <v>204</v>
      </c>
      <c r="B153" s="47" t="s">
        <v>206</v>
      </c>
      <c r="C153" s="5"/>
      <c r="D153" s="25">
        <f>D154</f>
        <v>0</v>
      </c>
      <c r="E153" s="81">
        <f>E154</f>
        <v>50000</v>
      </c>
      <c r="F153" s="62">
        <f t="shared" si="50"/>
        <v>50000</v>
      </c>
      <c r="G153" s="9">
        <f t="shared" si="50"/>
        <v>50000</v>
      </c>
      <c r="H153" s="9">
        <f t="shared" si="50"/>
        <v>50000</v>
      </c>
      <c r="I153" s="9">
        <f t="shared" si="50"/>
        <v>50000</v>
      </c>
      <c r="J153" s="9">
        <f t="shared" si="50"/>
        <v>50000</v>
      </c>
      <c r="K153" s="9">
        <f t="shared" si="50"/>
        <v>50000</v>
      </c>
    </row>
    <row r="154" spans="1:11" ht="54" customHeight="1">
      <c r="A154" s="80" t="s">
        <v>265</v>
      </c>
      <c r="B154" s="47" t="s">
        <v>264</v>
      </c>
      <c r="C154" s="5">
        <v>300</v>
      </c>
      <c r="D154" s="25"/>
      <c r="E154" s="81">
        <v>50000</v>
      </c>
      <c r="F154" s="63">
        <v>50000</v>
      </c>
      <c r="G154" s="21">
        <v>50000</v>
      </c>
      <c r="H154" s="9">
        <v>50000</v>
      </c>
      <c r="I154" s="9">
        <v>50000</v>
      </c>
      <c r="J154" s="9">
        <v>50000</v>
      </c>
      <c r="K154" s="9">
        <v>50000</v>
      </c>
    </row>
    <row r="155" spans="1:11" ht="37.5">
      <c r="A155" s="112" t="s">
        <v>198</v>
      </c>
      <c r="B155" s="47" t="s">
        <v>199</v>
      </c>
      <c r="C155" s="5"/>
      <c r="D155" s="25">
        <f>D156</f>
        <v>0</v>
      </c>
      <c r="E155" s="81">
        <f>E156</f>
        <v>50000</v>
      </c>
      <c r="F155" s="62">
        <f t="shared" ref="F155:K156" si="51">F156</f>
        <v>50000</v>
      </c>
      <c r="G155" s="9">
        <f t="shared" si="51"/>
        <v>50000</v>
      </c>
      <c r="H155" s="9">
        <f t="shared" si="51"/>
        <v>50000</v>
      </c>
      <c r="I155" s="9">
        <f t="shared" si="51"/>
        <v>50000</v>
      </c>
      <c r="J155" s="9">
        <f t="shared" si="51"/>
        <v>50000</v>
      </c>
      <c r="K155" s="9">
        <f t="shared" si="51"/>
        <v>50000</v>
      </c>
    </row>
    <row r="156" spans="1:11" ht="44.25" customHeight="1">
      <c r="A156" s="99" t="s">
        <v>200</v>
      </c>
      <c r="B156" s="47" t="s">
        <v>201</v>
      </c>
      <c r="C156" s="5"/>
      <c r="D156" s="25">
        <f>D157</f>
        <v>0</v>
      </c>
      <c r="E156" s="81">
        <f>E157</f>
        <v>50000</v>
      </c>
      <c r="F156" s="62">
        <f t="shared" si="51"/>
        <v>50000</v>
      </c>
      <c r="G156" s="9">
        <f t="shared" si="51"/>
        <v>50000</v>
      </c>
      <c r="H156" s="9">
        <f t="shared" si="51"/>
        <v>50000</v>
      </c>
      <c r="I156" s="9">
        <f t="shared" si="51"/>
        <v>50000</v>
      </c>
      <c r="J156" s="9">
        <f t="shared" si="51"/>
        <v>50000</v>
      </c>
      <c r="K156" s="9">
        <f t="shared" si="51"/>
        <v>50000</v>
      </c>
    </row>
    <row r="157" spans="1:11" ht="75">
      <c r="A157" s="99" t="s">
        <v>202</v>
      </c>
      <c r="B157" s="47" t="s">
        <v>249</v>
      </c>
      <c r="C157" s="5">
        <v>300</v>
      </c>
      <c r="D157" s="25"/>
      <c r="E157" s="81">
        <v>50000</v>
      </c>
      <c r="F157" s="63">
        <v>50000</v>
      </c>
      <c r="G157" s="21">
        <v>50000</v>
      </c>
      <c r="H157" s="9">
        <v>50000</v>
      </c>
      <c r="I157" s="9">
        <v>50000</v>
      </c>
      <c r="J157" s="9">
        <v>50000</v>
      </c>
      <c r="K157" s="9">
        <v>50000</v>
      </c>
    </row>
    <row r="158" spans="1:11" ht="23.25" customHeight="1">
      <c r="A158" s="98" t="s">
        <v>123</v>
      </c>
      <c r="B158" s="47" t="s">
        <v>126</v>
      </c>
      <c r="C158" s="5"/>
      <c r="D158" s="25">
        <f>D159</f>
        <v>0</v>
      </c>
      <c r="E158" s="81">
        <f>E159</f>
        <v>45000</v>
      </c>
      <c r="F158" s="62" t="e">
        <f t="shared" ref="F158:K159" si="52">F159</f>
        <v>#REF!</v>
      </c>
      <c r="G158" s="9" t="e">
        <f t="shared" si="52"/>
        <v>#REF!</v>
      </c>
      <c r="H158" s="9">
        <f t="shared" si="52"/>
        <v>25000</v>
      </c>
      <c r="I158" s="9">
        <f t="shared" si="52"/>
        <v>25000</v>
      </c>
      <c r="J158" s="9">
        <f t="shared" si="52"/>
        <v>45000</v>
      </c>
      <c r="K158" s="9">
        <f t="shared" si="52"/>
        <v>45000</v>
      </c>
    </row>
    <row r="159" spans="1:11" ht="34.5" customHeight="1">
      <c r="A159" s="95" t="s">
        <v>125</v>
      </c>
      <c r="B159" s="47" t="s">
        <v>124</v>
      </c>
      <c r="C159" s="5"/>
      <c r="D159" s="25">
        <f>D160</f>
        <v>0</v>
      </c>
      <c r="E159" s="81">
        <f>E160</f>
        <v>45000</v>
      </c>
      <c r="F159" s="62" t="e">
        <f>F160+#REF!</f>
        <v>#REF!</v>
      </c>
      <c r="G159" s="9" t="e">
        <f>G160+#REF!</f>
        <v>#REF!</v>
      </c>
      <c r="H159" s="9">
        <f t="shared" si="52"/>
        <v>25000</v>
      </c>
      <c r="I159" s="9">
        <f t="shared" si="52"/>
        <v>25000</v>
      </c>
      <c r="J159" s="9">
        <f t="shared" si="52"/>
        <v>45000</v>
      </c>
      <c r="K159" s="9">
        <f t="shared" si="52"/>
        <v>45000</v>
      </c>
    </row>
    <row r="160" spans="1:11" ht="59.25" customHeight="1">
      <c r="A160" s="95" t="s">
        <v>165</v>
      </c>
      <c r="B160" s="51" t="s">
        <v>127</v>
      </c>
      <c r="C160" s="5">
        <v>200</v>
      </c>
      <c r="D160" s="25"/>
      <c r="E160" s="81">
        <v>45000</v>
      </c>
      <c r="F160" s="63">
        <v>23300</v>
      </c>
      <c r="G160" s="21">
        <v>23300</v>
      </c>
      <c r="H160" s="9">
        <v>25000</v>
      </c>
      <c r="I160" s="9">
        <v>25000</v>
      </c>
      <c r="J160" s="9">
        <v>45000</v>
      </c>
      <c r="K160" s="9">
        <v>45000</v>
      </c>
    </row>
    <row r="161" spans="1:11" ht="42" customHeight="1">
      <c r="A161" s="100" t="s">
        <v>128</v>
      </c>
      <c r="B161" s="47" t="s">
        <v>129</v>
      </c>
      <c r="C161" s="5"/>
      <c r="D161" s="25">
        <f>D162</f>
        <v>0</v>
      </c>
      <c r="E161" s="81">
        <f t="shared" ref="E161:K162" si="53">E162</f>
        <v>23000</v>
      </c>
      <c r="F161" s="62">
        <f t="shared" si="53"/>
        <v>23000</v>
      </c>
      <c r="G161" s="9">
        <f t="shared" si="53"/>
        <v>23000</v>
      </c>
      <c r="H161" s="9">
        <f t="shared" si="53"/>
        <v>23000</v>
      </c>
      <c r="I161" s="9">
        <f t="shared" si="53"/>
        <v>23000</v>
      </c>
      <c r="J161" s="9">
        <f t="shared" si="53"/>
        <v>23000</v>
      </c>
      <c r="K161" s="9">
        <f t="shared" si="53"/>
        <v>23000</v>
      </c>
    </row>
    <row r="162" spans="1:11" ht="48" customHeight="1">
      <c r="A162" s="99" t="s">
        <v>130</v>
      </c>
      <c r="B162" s="47" t="s">
        <v>291</v>
      </c>
      <c r="C162" s="5"/>
      <c r="D162" s="25">
        <f>D163</f>
        <v>0</v>
      </c>
      <c r="E162" s="81">
        <f t="shared" si="53"/>
        <v>23000</v>
      </c>
      <c r="F162" s="62">
        <f t="shared" si="53"/>
        <v>23000</v>
      </c>
      <c r="G162" s="9">
        <f t="shared" si="53"/>
        <v>23000</v>
      </c>
      <c r="H162" s="9">
        <f t="shared" si="53"/>
        <v>23000</v>
      </c>
      <c r="I162" s="9">
        <f t="shared" si="53"/>
        <v>23000</v>
      </c>
      <c r="J162" s="9">
        <f t="shared" si="53"/>
        <v>23000</v>
      </c>
      <c r="K162" s="9">
        <f t="shared" si="53"/>
        <v>23000</v>
      </c>
    </row>
    <row r="163" spans="1:11" ht="73.5" customHeight="1">
      <c r="A163" s="99" t="s">
        <v>292</v>
      </c>
      <c r="B163" s="47" t="s">
        <v>289</v>
      </c>
      <c r="C163" s="5">
        <v>300</v>
      </c>
      <c r="D163" s="25"/>
      <c r="E163" s="81">
        <v>23000</v>
      </c>
      <c r="F163" s="63">
        <v>23000</v>
      </c>
      <c r="G163" s="21">
        <v>23000</v>
      </c>
      <c r="H163" s="9">
        <v>23000</v>
      </c>
      <c r="I163" s="9">
        <v>23000</v>
      </c>
      <c r="J163" s="9">
        <v>23000</v>
      </c>
      <c r="K163" s="9">
        <v>23000</v>
      </c>
    </row>
    <row r="164" spans="1:11" ht="66" customHeight="1">
      <c r="A164" s="100" t="s">
        <v>277</v>
      </c>
      <c r="B164" s="47" t="s">
        <v>278</v>
      </c>
      <c r="C164" s="5"/>
      <c r="D164" s="25">
        <f>D165</f>
        <v>0</v>
      </c>
      <c r="E164" s="81">
        <f>E165</f>
        <v>990000</v>
      </c>
      <c r="F164" s="62">
        <f t="shared" ref="F164:K165" si="54">F165</f>
        <v>426787.02</v>
      </c>
      <c r="G164" s="9">
        <f t="shared" si="54"/>
        <v>426787.02</v>
      </c>
      <c r="H164" s="9">
        <f t="shared" si="54"/>
        <v>1021522.49</v>
      </c>
      <c r="I164" s="9">
        <f t="shared" si="54"/>
        <v>832732.56</v>
      </c>
      <c r="J164" s="9">
        <f t="shared" si="54"/>
        <v>990000</v>
      </c>
      <c r="K164" s="9">
        <f t="shared" si="54"/>
        <v>990000</v>
      </c>
    </row>
    <row r="165" spans="1:11" ht="61.5" customHeight="1">
      <c r="A165" s="99" t="s">
        <v>279</v>
      </c>
      <c r="B165" s="47" t="s">
        <v>280</v>
      </c>
      <c r="C165" s="5"/>
      <c r="D165" s="25">
        <f>D166+D167</f>
        <v>0</v>
      </c>
      <c r="E165" s="25">
        <f>E166+E167</f>
        <v>990000</v>
      </c>
      <c r="F165" s="62">
        <f t="shared" si="54"/>
        <v>426787.02</v>
      </c>
      <c r="G165" s="9">
        <f t="shared" si="54"/>
        <v>426787.02</v>
      </c>
      <c r="H165" s="9">
        <f t="shared" si="54"/>
        <v>1021522.49</v>
      </c>
      <c r="I165" s="9">
        <f t="shared" si="54"/>
        <v>832732.56</v>
      </c>
      <c r="J165" s="9">
        <f t="shared" si="54"/>
        <v>990000</v>
      </c>
      <c r="K165" s="9">
        <f t="shared" si="54"/>
        <v>990000</v>
      </c>
    </row>
    <row r="166" spans="1:11" ht="75">
      <c r="A166" s="99" t="s">
        <v>368</v>
      </c>
      <c r="B166" s="47" t="s">
        <v>281</v>
      </c>
      <c r="C166" s="30">
        <v>400</v>
      </c>
      <c r="D166" s="59">
        <v>-990000</v>
      </c>
      <c r="E166" s="81"/>
      <c r="F166" s="63">
        <v>426787.02</v>
      </c>
      <c r="G166" s="21">
        <v>426787.02</v>
      </c>
      <c r="H166" s="9">
        <v>1021522.49</v>
      </c>
      <c r="I166" s="9">
        <v>832732.56</v>
      </c>
      <c r="J166" s="21">
        <v>990000</v>
      </c>
      <c r="K166" s="21">
        <v>990000</v>
      </c>
    </row>
    <row r="167" spans="1:11" ht="75">
      <c r="A167" s="99" t="s">
        <v>368</v>
      </c>
      <c r="B167" s="47" t="s">
        <v>427</v>
      </c>
      <c r="C167" s="30">
        <v>400</v>
      </c>
      <c r="D167" s="59">
        <v>990000</v>
      </c>
      <c r="E167" s="81">
        <v>990000</v>
      </c>
      <c r="F167" s="63"/>
      <c r="G167" s="21"/>
      <c r="H167" s="9"/>
      <c r="I167" s="9"/>
      <c r="J167" s="21"/>
      <c r="K167" s="21"/>
    </row>
    <row r="168" spans="1:11" ht="37.5">
      <c r="A168" s="100" t="s">
        <v>408</v>
      </c>
      <c r="B168" s="47" t="s">
        <v>409</v>
      </c>
      <c r="C168" s="30"/>
      <c r="D168" s="59">
        <f>D169</f>
        <v>0</v>
      </c>
      <c r="E168" s="81">
        <f>E169</f>
        <v>66000</v>
      </c>
      <c r="F168" s="63"/>
      <c r="G168" s="21"/>
      <c r="H168" s="9"/>
      <c r="I168" s="9"/>
      <c r="J168" s="21"/>
      <c r="K168" s="21"/>
    </row>
    <row r="169" spans="1:11" ht="56.25">
      <c r="A169" s="99" t="s">
        <v>411</v>
      </c>
      <c r="B169" s="47" t="s">
        <v>412</v>
      </c>
      <c r="C169" s="30"/>
      <c r="D169" s="59">
        <f>D170</f>
        <v>0</v>
      </c>
      <c r="E169" s="81">
        <f>E170</f>
        <v>66000</v>
      </c>
      <c r="F169" s="63"/>
      <c r="G169" s="21"/>
      <c r="H169" s="9"/>
      <c r="I169" s="9"/>
      <c r="J169" s="21"/>
      <c r="K169" s="21"/>
    </row>
    <row r="170" spans="1:11" ht="66.75" customHeight="1">
      <c r="A170" s="99" t="s">
        <v>407</v>
      </c>
      <c r="B170" s="47" t="s">
        <v>410</v>
      </c>
      <c r="C170" s="5">
        <v>200</v>
      </c>
      <c r="D170" s="25"/>
      <c r="E170" s="81">
        <v>66000</v>
      </c>
      <c r="F170" s="63"/>
      <c r="G170" s="21"/>
      <c r="H170" s="9"/>
      <c r="I170" s="9"/>
      <c r="J170" s="21"/>
      <c r="K170" s="21"/>
    </row>
    <row r="171" spans="1:11" ht="52.5" customHeight="1">
      <c r="A171" s="103" t="s">
        <v>12</v>
      </c>
      <c r="B171" s="46" t="s">
        <v>131</v>
      </c>
      <c r="C171" s="5"/>
      <c r="D171" s="42">
        <f>D172+D175+D178</f>
        <v>0</v>
      </c>
      <c r="E171" s="75">
        <f>E172+E175+E178</f>
        <v>2279930</v>
      </c>
      <c r="F171" s="65">
        <f t="shared" ref="F171:K171" si="55">F172+F175+F178</f>
        <v>1211758</v>
      </c>
      <c r="G171" s="15">
        <f t="shared" si="55"/>
        <v>1211758</v>
      </c>
      <c r="H171" s="15">
        <f t="shared" si="55"/>
        <v>1846649</v>
      </c>
      <c r="I171" s="15">
        <f t="shared" si="55"/>
        <v>1846649</v>
      </c>
      <c r="J171" s="15">
        <f t="shared" si="55"/>
        <v>2279930</v>
      </c>
      <c r="K171" s="15">
        <f t="shared" si="55"/>
        <v>2279930</v>
      </c>
    </row>
    <row r="172" spans="1:11" ht="66" customHeight="1">
      <c r="A172" s="100" t="s">
        <v>132</v>
      </c>
      <c r="B172" s="47" t="s">
        <v>133</v>
      </c>
      <c r="C172" s="5"/>
      <c r="D172" s="25">
        <f>D173</f>
        <v>0</v>
      </c>
      <c r="E172" s="81">
        <f>E173</f>
        <v>325000</v>
      </c>
      <c r="F172" s="62">
        <f t="shared" ref="F172:K173" si="56">F173</f>
        <v>25000</v>
      </c>
      <c r="G172" s="9">
        <f t="shared" si="56"/>
        <v>25000</v>
      </c>
      <c r="H172" s="9">
        <f t="shared" si="56"/>
        <v>25000</v>
      </c>
      <c r="I172" s="9">
        <f t="shared" si="56"/>
        <v>25000</v>
      </c>
      <c r="J172" s="9">
        <f t="shared" si="56"/>
        <v>325000</v>
      </c>
      <c r="K172" s="9">
        <f t="shared" si="56"/>
        <v>325000</v>
      </c>
    </row>
    <row r="173" spans="1:11" ht="74.25" customHeight="1">
      <c r="A173" s="99" t="s">
        <v>134</v>
      </c>
      <c r="B173" s="47" t="s">
        <v>135</v>
      </c>
      <c r="C173" s="5"/>
      <c r="D173" s="25">
        <f>D174</f>
        <v>0</v>
      </c>
      <c r="E173" s="81">
        <f>E174</f>
        <v>325000</v>
      </c>
      <c r="F173" s="62">
        <f t="shared" si="56"/>
        <v>25000</v>
      </c>
      <c r="G173" s="9">
        <f t="shared" si="56"/>
        <v>25000</v>
      </c>
      <c r="H173" s="9">
        <f t="shared" si="56"/>
        <v>25000</v>
      </c>
      <c r="I173" s="9">
        <f t="shared" si="56"/>
        <v>25000</v>
      </c>
      <c r="J173" s="9">
        <f t="shared" si="56"/>
        <v>325000</v>
      </c>
      <c r="K173" s="9">
        <f t="shared" si="56"/>
        <v>325000</v>
      </c>
    </row>
    <row r="174" spans="1:11" ht="92.25" customHeight="1">
      <c r="A174" s="99" t="s">
        <v>166</v>
      </c>
      <c r="B174" s="47" t="s">
        <v>136</v>
      </c>
      <c r="C174" s="5">
        <v>200</v>
      </c>
      <c r="D174" s="25"/>
      <c r="E174" s="81">
        <v>325000</v>
      </c>
      <c r="F174" s="63">
        <v>25000</v>
      </c>
      <c r="G174" s="21">
        <v>25000</v>
      </c>
      <c r="H174" s="9">
        <v>25000</v>
      </c>
      <c r="I174" s="9">
        <v>25000</v>
      </c>
      <c r="J174" s="9">
        <v>325000</v>
      </c>
      <c r="K174" s="9">
        <v>325000</v>
      </c>
    </row>
    <row r="175" spans="1:11" ht="76.5" customHeight="1">
      <c r="A175" s="76" t="s">
        <v>222</v>
      </c>
      <c r="B175" s="47" t="s">
        <v>223</v>
      </c>
      <c r="C175" s="5"/>
      <c r="D175" s="25">
        <f>D176</f>
        <v>0</v>
      </c>
      <c r="E175" s="81">
        <f>E176</f>
        <v>22000</v>
      </c>
      <c r="F175" s="62">
        <f t="shared" ref="F175:K176" si="57">F176</f>
        <v>22000</v>
      </c>
      <c r="G175" s="9">
        <f t="shared" si="57"/>
        <v>22000</v>
      </c>
      <c r="H175" s="9">
        <f t="shared" si="57"/>
        <v>5000</v>
      </c>
      <c r="I175" s="9">
        <f t="shared" si="57"/>
        <v>5000</v>
      </c>
      <c r="J175" s="9">
        <f t="shared" si="57"/>
        <v>22000</v>
      </c>
      <c r="K175" s="9">
        <f t="shared" si="57"/>
        <v>22000</v>
      </c>
    </row>
    <row r="176" spans="1:11" ht="80.25" customHeight="1">
      <c r="A176" s="78" t="s">
        <v>224</v>
      </c>
      <c r="B176" s="47" t="s">
        <v>225</v>
      </c>
      <c r="C176" s="5"/>
      <c r="D176" s="25">
        <f>D177</f>
        <v>0</v>
      </c>
      <c r="E176" s="81">
        <f>E177</f>
        <v>22000</v>
      </c>
      <c r="F176" s="62">
        <f t="shared" si="57"/>
        <v>22000</v>
      </c>
      <c r="G176" s="9">
        <f t="shared" si="57"/>
        <v>22000</v>
      </c>
      <c r="H176" s="9">
        <f t="shared" si="57"/>
        <v>5000</v>
      </c>
      <c r="I176" s="9">
        <f t="shared" si="57"/>
        <v>5000</v>
      </c>
      <c r="J176" s="9">
        <f t="shared" si="57"/>
        <v>22000</v>
      </c>
      <c r="K176" s="9">
        <f t="shared" si="57"/>
        <v>22000</v>
      </c>
    </row>
    <row r="177" spans="1:11" ht="99.75" customHeight="1">
      <c r="A177" s="105" t="s">
        <v>212</v>
      </c>
      <c r="B177" s="47" t="s">
        <v>221</v>
      </c>
      <c r="C177" s="5">
        <v>200</v>
      </c>
      <c r="D177" s="25"/>
      <c r="E177" s="81">
        <v>22000</v>
      </c>
      <c r="F177" s="63">
        <v>22000</v>
      </c>
      <c r="G177" s="21">
        <v>22000</v>
      </c>
      <c r="H177" s="9">
        <v>5000</v>
      </c>
      <c r="I177" s="9">
        <v>5000</v>
      </c>
      <c r="J177" s="9">
        <v>22000</v>
      </c>
      <c r="K177" s="9">
        <v>22000</v>
      </c>
    </row>
    <row r="178" spans="1:11" ht="42" customHeight="1">
      <c r="A178" s="113" t="s">
        <v>213</v>
      </c>
      <c r="B178" s="47" t="s">
        <v>218</v>
      </c>
      <c r="C178" s="5"/>
      <c r="D178" s="25">
        <f>D179</f>
        <v>0</v>
      </c>
      <c r="E178" s="81">
        <f>E179</f>
        <v>1932930</v>
      </c>
      <c r="F178" s="62">
        <f t="shared" ref="F178:K179" si="58">F179</f>
        <v>1164758</v>
      </c>
      <c r="G178" s="9">
        <f t="shared" si="58"/>
        <v>1164758</v>
      </c>
      <c r="H178" s="9">
        <f t="shared" si="58"/>
        <v>1816649</v>
      </c>
      <c r="I178" s="9">
        <f t="shared" si="58"/>
        <v>1816649</v>
      </c>
      <c r="J178" s="9">
        <f t="shared" si="58"/>
        <v>1932930</v>
      </c>
      <c r="K178" s="9">
        <f t="shared" si="58"/>
        <v>1932930</v>
      </c>
    </row>
    <row r="179" spans="1:11" ht="36.75" customHeight="1">
      <c r="A179" s="114" t="s">
        <v>214</v>
      </c>
      <c r="B179" s="47" t="s">
        <v>219</v>
      </c>
      <c r="C179" s="5"/>
      <c r="D179" s="25">
        <f>D180</f>
        <v>0</v>
      </c>
      <c r="E179" s="81">
        <f>E180</f>
        <v>1932930</v>
      </c>
      <c r="F179" s="62">
        <f t="shared" si="58"/>
        <v>1164758</v>
      </c>
      <c r="G179" s="9">
        <f t="shared" si="58"/>
        <v>1164758</v>
      </c>
      <c r="H179" s="9">
        <f t="shared" si="58"/>
        <v>1816649</v>
      </c>
      <c r="I179" s="9">
        <f t="shared" si="58"/>
        <v>1816649</v>
      </c>
      <c r="J179" s="9">
        <f t="shared" si="58"/>
        <v>1932930</v>
      </c>
      <c r="K179" s="9">
        <f t="shared" si="58"/>
        <v>1932930</v>
      </c>
    </row>
    <row r="180" spans="1:11" ht="26.25" customHeight="1">
      <c r="A180" s="114" t="s">
        <v>215</v>
      </c>
      <c r="B180" s="47" t="s">
        <v>219</v>
      </c>
      <c r="C180" s="5"/>
      <c r="D180" s="25">
        <f>D181+D182</f>
        <v>0</v>
      </c>
      <c r="E180" s="81">
        <f>E181+E182</f>
        <v>1932930</v>
      </c>
      <c r="F180" s="62">
        <f t="shared" ref="F180:K180" si="59">F181+F182</f>
        <v>1164758</v>
      </c>
      <c r="G180" s="9">
        <f t="shared" si="59"/>
        <v>1164758</v>
      </c>
      <c r="H180" s="9">
        <f t="shared" si="59"/>
        <v>1816649</v>
      </c>
      <c r="I180" s="9">
        <f t="shared" si="59"/>
        <v>1816649</v>
      </c>
      <c r="J180" s="9">
        <f t="shared" si="59"/>
        <v>1932930</v>
      </c>
      <c r="K180" s="9">
        <f t="shared" si="59"/>
        <v>1932930</v>
      </c>
    </row>
    <row r="181" spans="1:11" ht="80.25" customHeight="1">
      <c r="A181" s="114" t="s">
        <v>216</v>
      </c>
      <c r="B181" s="47" t="s">
        <v>220</v>
      </c>
      <c r="C181" s="5">
        <v>100</v>
      </c>
      <c r="D181" s="25"/>
      <c r="E181" s="81">
        <v>1832930</v>
      </c>
      <c r="F181" s="63">
        <v>1075878</v>
      </c>
      <c r="G181" s="21">
        <v>1075878</v>
      </c>
      <c r="H181" s="9">
        <v>1477769</v>
      </c>
      <c r="I181" s="9">
        <v>1477769</v>
      </c>
      <c r="J181" s="9">
        <v>1832930</v>
      </c>
      <c r="K181" s="9">
        <v>1832930</v>
      </c>
    </row>
    <row r="182" spans="1:11" ht="53.25" customHeight="1">
      <c r="A182" s="114" t="s">
        <v>217</v>
      </c>
      <c r="B182" s="47" t="s">
        <v>220</v>
      </c>
      <c r="C182" s="5">
        <v>200</v>
      </c>
      <c r="D182" s="25"/>
      <c r="E182" s="81">
        <v>100000</v>
      </c>
      <c r="F182" s="63">
        <v>88880</v>
      </c>
      <c r="G182" s="21">
        <v>88880</v>
      </c>
      <c r="H182" s="9">
        <v>338880</v>
      </c>
      <c r="I182" s="9">
        <v>338880</v>
      </c>
      <c r="J182" s="9">
        <v>100000</v>
      </c>
      <c r="K182" s="9">
        <v>100000</v>
      </c>
    </row>
    <row r="183" spans="1:11" ht="39.75" customHeight="1">
      <c r="A183" s="103" t="s">
        <v>13</v>
      </c>
      <c r="B183" s="46" t="s">
        <v>137</v>
      </c>
      <c r="C183" s="4"/>
      <c r="D183" s="42">
        <f t="shared" ref="D183:E185" si="60">D184</f>
        <v>0</v>
      </c>
      <c r="E183" s="75">
        <f t="shared" si="60"/>
        <v>350000</v>
      </c>
      <c r="F183" s="65">
        <f t="shared" ref="F183:G183" si="61">F185</f>
        <v>200000</v>
      </c>
      <c r="G183" s="15">
        <f t="shared" si="61"/>
        <v>200000</v>
      </c>
      <c r="H183" s="15">
        <f t="shared" ref="H183:K185" si="62">H184</f>
        <v>200000</v>
      </c>
      <c r="I183" s="15">
        <f t="shared" si="62"/>
        <v>200000</v>
      </c>
      <c r="J183" s="15">
        <f t="shared" si="62"/>
        <v>350000</v>
      </c>
      <c r="K183" s="15">
        <f t="shared" si="62"/>
        <v>350000</v>
      </c>
    </row>
    <row r="184" spans="1:11" ht="40.5" customHeight="1">
      <c r="A184" s="100" t="s">
        <v>138</v>
      </c>
      <c r="B184" s="47" t="s">
        <v>139</v>
      </c>
      <c r="C184" s="5"/>
      <c r="D184" s="25">
        <f t="shared" si="60"/>
        <v>0</v>
      </c>
      <c r="E184" s="81">
        <f t="shared" si="60"/>
        <v>350000</v>
      </c>
      <c r="F184" s="62">
        <f t="shared" ref="F184:I185" si="63">F185</f>
        <v>200000</v>
      </c>
      <c r="G184" s="9">
        <f t="shared" si="63"/>
        <v>200000</v>
      </c>
      <c r="H184" s="9">
        <f t="shared" si="63"/>
        <v>200000</v>
      </c>
      <c r="I184" s="9">
        <f t="shared" si="63"/>
        <v>200000</v>
      </c>
      <c r="J184" s="9">
        <f t="shared" si="62"/>
        <v>350000</v>
      </c>
      <c r="K184" s="9">
        <f t="shared" si="62"/>
        <v>350000</v>
      </c>
    </row>
    <row r="185" spans="1:11" ht="24.75" customHeight="1">
      <c r="A185" s="99" t="s">
        <v>140</v>
      </c>
      <c r="B185" s="47" t="s">
        <v>141</v>
      </c>
      <c r="C185" s="5"/>
      <c r="D185" s="25">
        <f t="shared" si="60"/>
        <v>0</v>
      </c>
      <c r="E185" s="81">
        <f t="shared" si="60"/>
        <v>350000</v>
      </c>
      <c r="F185" s="62">
        <f t="shared" si="63"/>
        <v>200000</v>
      </c>
      <c r="G185" s="9">
        <f t="shared" si="63"/>
        <v>200000</v>
      </c>
      <c r="H185" s="9">
        <f t="shared" si="63"/>
        <v>200000</v>
      </c>
      <c r="I185" s="9">
        <f t="shared" si="63"/>
        <v>200000</v>
      </c>
      <c r="J185" s="9">
        <f t="shared" si="62"/>
        <v>350000</v>
      </c>
      <c r="K185" s="9">
        <f t="shared" si="62"/>
        <v>350000</v>
      </c>
    </row>
    <row r="186" spans="1:11" ht="42.75" customHeight="1">
      <c r="A186" s="99" t="s">
        <v>187</v>
      </c>
      <c r="B186" s="47" t="s">
        <v>142</v>
      </c>
      <c r="C186" s="5">
        <v>800</v>
      </c>
      <c r="D186" s="25"/>
      <c r="E186" s="81">
        <v>350000</v>
      </c>
      <c r="F186" s="62">
        <v>200000</v>
      </c>
      <c r="G186" s="9">
        <v>200000</v>
      </c>
      <c r="H186" s="9">
        <v>200000</v>
      </c>
      <c r="I186" s="9">
        <v>200000</v>
      </c>
      <c r="J186" s="9">
        <v>350000</v>
      </c>
      <c r="K186" s="9">
        <v>350000</v>
      </c>
    </row>
    <row r="187" spans="1:11" ht="78.75" customHeight="1">
      <c r="A187" s="107" t="s">
        <v>226</v>
      </c>
      <c r="B187" s="46" t="s">
        <v>189</v>
      </c>
      <c r="C187" s="4"/>
      <c r="D187" s="42">
        <f>D188</f>
        <v>0</v>
      </c>
      <c r="E187" s="75">
        <f>E188</f>
        <v>46000</v>
      </c>
      <c r="F187" s="67">
        <f t="shared" ref="E187:K189" si="64">F188</f>
        <v>46000</v>
      </c>
      <c r="G187" s="11">
        <f t="shared" si="64"/>
        <v>46000</v>
      </c>
      <c r="H187" s="11">
        <f t="shared" si="64"/>
        <v>46000</v>
      </c>
      <c r="I187" s="11">
        <f t="shared" si="64"/>
        <v>46000</v>
      </c>
      <c r="J187" s="11">
        <f t="shared" si="64"/>
        <v>46000</v>
      </c>
      <c r="K187" s="11">
        <f t="shared" si="64"/>
        <v>46000</v>
      </c>
    </row>
    <row r="188" spans="1:11" ht="37.5">
      <c r="A188" s="76" t="s">
        <v>190</v>
      </c>
      <c r="B188" s="47" t="s">
        <v>191</v>
      </c>
      <c r="C188" s="5"/>
      <c r="D188" s="25">
        <f>D189</f>
        <v>0</v>
      </c>
      <c r="E188" s="81">
        <f t="shared" si="64"/>
        <v>46000</v>
      </c>
      <c r="F188" s="62">
        <f t="shared" si="64"/>
        <v>46000</v>
      </c>
      <c r="G188" s="9">
        <f t="shared" si="64"/>
        <v>46000</v>
      </c>
      <c r="H188" s="9">
        <f t="shared" si="64"/>
        <v>46000</v>
      </c>
      <c r="I188" s="9">
        <f t="shared" si="64"/>
        <v>46000</v>
      </c>
      <c r="J188" s="9">
        <f t="shared" si="64"/>
        <v>46000</v>
      </c>
      <c r="K188" s="9">
        <f t="shared" si="64"/>
        <v>46000</v>
      </c>
    </row>
    <row r="189" spans="1:11" ht="39" customHeight="1">
      <c r="A189" s="115" t="s">
        <v>192</v>
      </c>
      <c r="B189" s="47" t="s">
        <v>193</v>
      </c>
      <c r="C189" s="5"/>
      <c r="D189" s="25">
        <f>D190</f>
        <v>0</v>
      </c>
      <c r="E189" s="81">
        <f t="shared" si="64"/>
        <v>46000</v>
      </c>
      <c r="F189" s="62">
        <f t="shared" si="64"/>
        <v>46000</v>
      </c>
      <c r="G189" s="9">
        <f t="shared" si="64"/>
        <v>46000</v>
      </c>
      <c r="H189" s="9">
        <f t="shared" si="64"/>
        <v>46000</v>
      </c>
      <c r="I189" s="9">
        <f t="shared" si="64"/>
        <v>46000</v>
      </c>
      <c r="J189" s="9">
        <f t="shared" si="64"/>
        <v>46000</v>
      </c>
      <c r="K189" s="9">
        <f t="shared" si="64"/>
        <v>46000</v>
      </c>
    </row>
    <row r="190" spans="1:11" ht="55.5" customHeight="1">
      <c r="A190" s="115" t="s">
        <v>369</v>
      </c>
      <c r="B190" s="47" t="s">
        <v>194</v>
      </c>
      <c r="C190" s="5">
        <v>300</v>
      </c>
      <c r="D190" s="25"/>
      <c r="E190" s="81">
        <v>46000</v>
      </c>
      <c r="F190" s="63">
        <v>46000</v>
      </c>
      <c r="G190" s="21">
        <v>46000</v>
      </c>
      <c r="H190" s="9">
        <v>46000</v>
      </c>
      <c r="I190" s="9">
        <v>46000</v>
      </c>
      <c r="J190" s="9">
        <v>46000</v>
      </c>
      <c r="K190" s="9">
        <v>46000</v>
      </c>
    </row>
    <row r="191" spans="1:11" ht="63.75" customHeight="1">
      <c r="A191" s="116" t="s">
        <v>227</v>
      </c>
      <c r="B191" s="46" t="s">
        <v>230</v>
      </c>
      <c r="C191" s="4"/>
      <c r="D191" s="42">
        <f>D192</f>
        <v>0</v>
      </c>
      <c r="E191" s="75">
        <f>E192</f>
        <v>0</v>
      </c>
      <c r="F191" s="67">
        <f t="shared" ref="F191:K192" si="65">F192</f>
        <v>0</v>
      </c>
      <c r="G191" s="11">
        <f t="shared" si="65"/>
        <v>0</v>
      </c>
      <c r="H191" s="11">
        <f t="shared" si="65"/>
        <v>0</v>
      </c>
      <c r="I191" s="11">
        <f t="shared" si="65"/>
        <v>0</v>
      </c>
      <c r="J191" s="11">
        <f t="shared" si="65"/>
        <v>0</v>
      </c>
      <c r="K191" s="11">
        <f t="shared" si="65"/>
        <v>0</v>
      </c>
    </row>
    <row r="192" spans="1:11" ht="37.5">
      <c r="A192" s="117" t="s">
        <v>228</v>
      </c>
      <c r="B192" s="47" t="s">
        <v>231</v>
      </c>
      <c r="C192" s="5"/>
      <c r="D192" s="25">
        <f>D193</f>
        <v>0</v>
      </c>
      <c r="E192" s="81">
        <f>E193</f>
        <v>0</v>
      </c>
      <c r="F192" s="62">
        <f t="shared" si="65"/>
        <v>0</v>
      </c>
      <c r="G192" s="9">
        <f t="shared" si="65"/>
        <v>0</v>
      </c>
      <c r="H192" s="9">
        <f t="shared" si="65"/>
        <v>0</v>
      </c>
      <c r="I192" s="9">
        <f t="shared" si="65"/>
        <v>0</v>
      </c>
      <c r="J192" s="9">
        <f t="shared" si="65"/>
        <v>0</v>
      </c>
      <c r="K192" s="9">
        <f t="shared" si="65"/>
        <v>0</v>
      </c>
    </row>
    <row r="193" spans="1:11" ht="39.75" customHeight="1">
      <c r="A193" s="115" t="s">
        <v>229</v>
      </c>
      <c r="B193" s="47" t="s">
        <v>232</v>
      </c>
      <c r="C193" s="5"/>
      <c r="D193" s="25"/>
      <c r="E193" s="81">
        <v>0</v>
      </c>
      <c r="F193" s="62">
        <v>0</v>
      </c>
      <c r="G193" s="9">
        <v>0</v>
      </c>
      <c r="H193" s="9">
        <v>0</v>
      </c>
      <c r="I193" s="9">
        <v>0</v>
      </c>
      <c r="J193" s="21"/>
      <c r="K193" s="21"/>
    </row>
    <row r="194" spans="1:11" ht="56.25">
      <c r="A194" s="116" t="s">
        <v>237</v>
      </c>
      <c r="B194" s="46" t="s">
        <v>233</v>
      </c>
      <c r="C194" s="4"/>
      <c r="D194" s="42">
        <f>D195</f>
        <v>0</v>
      </c>
      <c r="E194" s="75">
        <f>E195</f>
        <v>236000</v>
      </c>
      <c r="F194" s="67">
        <f t="shared" ref="E194:K196" si="66">F195</f>
        <v>236000</v>
      </c>
      <c r="G194" s="11">
        <f t="shared" si="66"/>
        <v>236000</v>
      </c>
      <c r="H194" s="11">
        <f t="shared" si="66"/>
        <v>236000</v>
      </c>
      <c r="I194" s="11">
        <f t="shared" si="66"/>
        <v>236000</v>
      </c>
      <c r="J194" s="11">
        <f t="shared" si="66"/>
        <v>236000</v>
      </c>
      <c r="K194" s="11">
        <f t="shared" si="66"/>
        <v>236000</v>
      </c>
    </row>
    <row r="195" spans="1:11" ht="66.75" customHeight="1">
      <c r="A195" s="117" t="s">
        <v>238</v>
      </c>
      <c r="B195" s="47" t="s">
        <v>234</v>
      </c>
      <c r="C195" s="5"/>
      <c r="D195" s="25">
        <f>D196</f>
        <v>0</v>
      </c>
      <c r="E195" s="81">
        <f t="shared" si="66"/>
        <v>236000</v>
      </c>
      <c r="F195" s="62">
        <f t="shared" si="66"/>
        <v>236000</v>
      </c>
      <c r="G195" s="9">
        <f t="shared" si="66"/>
        <v>236000</v>
      </c>
      <c r="H195" s="9">
        <f t="shared" si="66"/>
        <v>236000</v>
      </c>
      <c r="I195" s="9">
        <f t="shared" si="66"/>
        <v>236000</v>
      </c>
      <c r="J195" s="9">
        <f t="shared" si="66"/>
        <v>236000</v>
      </c>
      <c r="K195" s="9">
        <f t="shared" si="66"/>
        <v>236000</v>
      </c>
    </row>
    <row r="196" spans="1:11" ht="61.5" customHeight="1">
      <c r="A196" s="115" t="s">
        <v>239</v>
      </c>
      <c r="B196" s="47" t="s">
        <v>235</v>
      </c>
      <c r="C196" s="5"/>
      <c r="D196" s="25">
        <f>D197</f>
        <v>0</v>
      </c>
      <c r="E196" s="81">
        <f t="shared" si="66"/>
        <v>236000</v>
      </c>
      <c r="F196" s="62">
        <f t="shared" si="66"/>
        <v>236000</v>
      </c>
      <c r="G196" s="9">
        <f t="shared" si="66"/>
        <v>236000</v>
      </c>
      <c r="H196" s="9">
        <f t="shared" si="66"/>
        <v>236000</v>
      </c>
      <c r="I196" s="9">
        <f t="shared" si="66"/>
        <v>236000</v>
      </c>
      <c r="J196" s="9">
        <f t="shared" si="66"/>
        <v>236000</v>
      </c>
      <c r="K196" s="9">
        <f t="shared" si="66"/>
        <v>236000</v>
      </c>
    </row>
    <row r="197" spans="1:11" ht="68.25" customHeight="1">
      <c r="A197" s="115" t="s">
        <v>242</v>
      </c>
      <c r="B197" s="47" t="s">
        <v>236</v>
      </c>
      <c r="C197" s="5">
        <v>200</v>
      </c>
      <c r="D197" s="5"/>
      <c r="E197" s="81">
        <v>236000</v>
      </c>
      <c r="F197" s="63">
        <v>236000</v>
      </c>
      <c r="G197" s="21">
        <v>236000</v>
      </c>
      <c r="H197" s="9">
        <v>236000</v>
      </c>
      <c r="I197" s="9">
        <v>236000</v>
      </c>
      <c r="J197" s="9">
        <v>236000</v>
      </c>
      <c r="K197" s="9">
        <v>236000</v>
      </c>
    </row>
    <row r="198" spans="1:11" ht="60.75" customHeight="1">
      <c r="A198" s="116" t="s">
        <v>245</v>
      </c>
      <c r="B198" s="46" t="s">
        <v>247</v>
      </c>
      <c r="C198" s="4"/>
      <c r="D198" s="42">
        <f t="shared" ref="D198:E200" si="67">D199</f>
        <v>0</v>
      </c>
      <c r="E198" s="75">
        <f t="shared" si="67"/>
        <v>0</v>
      </c>
      <c r="F198" s="67" t="e">
        <f t="shared" ref="F198:G198" si="68">F199</f>
        <v>#REF!</v>
      </c>
      <c r="G198" s="11" t="e">
        <f t="shared" si="68"/>
        <v>#REF!</v>
      </c>
      <c r="H198" s="11" t="e">
        <f>H199+H200</f>
        <v>#REF!</v>
      </c>
      <c r="I198" s="11" t="e">
        <f>I199+I200</f>
        <v>#REF!</v>
      </c>
      <c r="J198" s="11">
        <f t="shared" ref="J198:K199" si="69">J199</f>
        <v>408647.23</v>
      </c>
      <c r="K198" s="11">
        <f t="shared" si="69"/>
        <v>426761.53</v>
      </c>
    </row>
    <row r="199" spans="1:11" ht="56.25">
      <c r="A199" s="117" t="s">
        <v>246</v>
      </c>
      <c r="B199" s="47" t="s">
        <v>248</v>
      </c>
      <c r="C199" s="5"/>
      <c r="D199" s="25">
        <f t="shared" si="67"/>
        <v>0</v>
      </c>
      <c r="E199" s="81">
        <f t="shared" si="67"/>
        <v>0</v>
      </c>
      <c r="F199" s="62" t="e">
        <f>#REF!</f>
        <v>#REF!</v>
      </c>
      <c r="G199" s="9" t="e">
        <f>#REF!</f>
        <v>#REF!</v>
      </c>
      <c r="H199" s="9" t="e">
        <f>#REF!</f>
        <v>#REF!</v>
      </c>
      <c r="I199" s="9" t="e">
        <f>#REF!</f>
        <v>#REF!</v>
      </c>
      <c r="J199" s="9">
        <f t="shared" si="69"/>
        <v>408647.23</v>
      </c>
      <c r="K199" s="9">
        <f t="shared" si="69"/>
        <v>426761.53</v>
      </c>
    </row>
    <row r="200" spans="1:11" ht="56.25">
      <c r="A200" s="115" t="s">
        <v>324</v>
      </c>
      <c r="B200" s="6" t="s">
        <v>325</v>
      </c>
      <c r="C200" s="5"/>
      <c r="D200" s="25">
        <f t="shared" si="67"/>
        <v>0</v>
      </c>
      <c r="E200" s="79">
        <f t="shared" si="67"/>
        <v>0</v>
      </c>
      <c r="F200" s="63"/>
      <c r="G200" s="21"/>
      <c r="H200" s="17">
        <f t="shared" ref="H200:K200" si="70">H201</f>
        <v>278801.75</v>
      </c>
      <c r="I200" s="17">
        <f t="shared" si="70"/>
        <v>0</v>
      </c>
      <c r="J200" s="17">
        <f t="shared" si="70"/>
        <v>408647.23</v>
      </c>
      <c r="K200" s="17">
        <f t="shared" si="70"/>
        <v>426761.53</v>
      </c>
    </row>
    <row r="201" spans="1:11" ht="56.25">
      <c r="A201" s="99" t="s">
        <v>312</v>
      </c>
      <c r="B201" s="47" t="s">
        <v>326</v>
      </c>
      <c r="C201" s="26">
        <v>200</v>
      </c>
      <c r="D201" s="37"/>
      <c r="E201" s="118">
        <v>0</v>
      </c>
      <c r="F201" s="63"/>
      <c r="G201" s="21"/>
      <c r="H201" s="23">
        <v>278801.75</v>
      </c>
      <c r="I201" s="23"/>
      <c r="J201" s="21">
        <v>408647.23</v>
      </c>
      <c r="K201" s="21">
        <v>426761.53</v>
      </c>
    </row>
    <row r="202" spans="1:11" ht="57" customHeight="1">
      <c r="A202" s="116" t="s">
        <v>353</v>
      </c>
      <c r="B202" s="46" t="s">
        <v>251</v>
      </c>
      <c r="C202" s="4"/>
      <c r="D202" s="42">
        <f>D203</f>
        <v>0</v>
      </c>
      <c r="E202" s="75">
        <f>E203</f>
        <v>18500</v>
      </c>
      <c r="F202" s="67">
        <f t="shared" ref="E202:K204" si="71">F203</f>
        <v>18500</v>
      </c>
      <c r="G202" s="11">
        <f t="shared" si="71"/>
        <v>18500</v>
      </c>
      <c r="H202" s="11">
        <f t="shared" si="71"/>
        <v>18500</v>
      </c>
      <c r="I202" s="11">
        <f t="shared" si="71"/>
        <v>18500</v>
      </c>
      <c r="J202" s="11">
        <f t="shared" si="71"/>
        <v>18500</v>
      </c>
      <c r="K202" s="11">
        <f t="shared" si="71"/>
        <v>18500</v>
      </c>
    </row>
    <row r="203" spans="1:11" ht="37.5">
      <c r="A203" s="117" t="s">
        <v>354</v>
      </c>
      <c r="B203" s="47" t="s">
        <v>252</v>
      </c>
      <c r="C203" s="5"/>
      <c r="D203" s="25">
        <f>D204</f>
        <v>0</v>
      </c>
      <c r="E203" s="81">
        <f t="shared" si="71"/>
        <v>18500</v>
      </c>
      <c r="F203" s="62">
        <f t="shared" si="71"/>
        <v>18500</v>
      </c>
      <c r="G203" s="9">
        <f t="shared" si="71"/>
        <v>18500</v>
      </c>
      <c r="H203" s="9">
        <f t="shared" si="71"/>
        <v>18500</v>
      </c>
      <c r="I203" s="9">
        <f t="shared" si="71"/>
        <v>18500</v>
      </c>
      <c r="J203" s="9">
        <f t="shared" si="71"/>
        <v>18500</v>
      </c>
      <c r="K203" s="9">
        <f t="shared" si="71"/>
        <v>18500</v>
      </c>
    </row>
    <row r="204" spans="1:11" ht="37.5">
      <c r="A204" s="115" t="s">
        <v>355</v>
      </c>
      <c r="B204" s="47" t="s">
        <v>253</v>
      </c>
      <c r="C204" s="5"/>
      <c r="D204" s="25">
        <f>D205</f>
        <v>0</v>
      </c>
      <c r="E204" s="81">
        <f t="shared" si="71"/>
        <v>18500</v>
      </c>
      <c r="F204" s="62">
        <f t="shared" si="71"/>
        <v>18500</v>
      </c>
      <c r="G204" s="9">
        <f t="shared" si="71"/>
        <v>18500</v>
      </c>
      <c r="H204" s="9">
        <f t="shared" si="71"/>
        <v>18500</v>
      </c>
      <c r="I204" s="9">
        <f t="shared" si="71"/>
        <v>18500</v>
      </c>
      <c r="J204" s="9">
        <f t="shared" si="71"/>
        <v>18500</v>
      </c>
      <c r="K204" s="9">
        <f t="shared" si="71"/>
        <v>18500</v>
      </c>
    </row>
    <row r="205" spans="1:11" ht="59.25" customHeight="1">
      <c r="A205" s="80" t="s">
        <v>370</v>
      </c>
      <c r="B205" s="47" t="s">
        <v>254</v>
      </c>
      <c r="C205" s="5">
        <v>600</v>
      </c>
      <c r="D205" s="37"/>
      <c r="E205" s="81">
        <v>18500</v>
      </c>
      <c r="F205" s="63">
        <v>18500</v>
      </c>
      <c r="G205" s="21">
        <v>18500</v>
      </c>
      <c r="H205" s="9">
        <v>18500</v>
      </c>
      <c r="I205" s="9">
        <v>18500</v>
      </c>
      <c r="J205" s="9">
        <v>18500</v>
      </c>
      <c r="K205" s="9">
        <v>18500</v>
      </c>
    </row>
    <row r="206" spans="1:11" ht="46.5" customHeight="1">
      <c r="A206" s="107" t="s">
        <v>14</v>
      </c>
      <c r="B206" s="46" t="s">
        <v>143</v>
      </c>
      <c r="C206" s="4"/>
      <c r="D206" s="42">
        <f>D207+D219+D223</f>
        <v>0</v>
      </c>
      <c r="E206" s="75">
        <f>E207+E219+E223</f>
        <v>51678496.669999994</v>
      </c>
      <c r="F206" s="67">
        <f>SUM(F224:F229)</f>
        <v>18355.080000000002</v>
      </c>
      <c r="G206" s="11">
        <f>SUM(G224:G229)</f>
        <v>18000</v>
      </c>
      <c r="H206" s="11">
        <f>H207+H219+H223</f>
        <v>33804900.390000001</v>
      </c>
      <c r="I206" s="11">
        <f>I207+I219+I223</f>
        <v>32934777.190000001</v>
      </c>
      <c r="J206" s="11">
        <f t="shared" ref="J206:K206" si="72">J207+J219+J223</f>
        <v>51392945.859999999</v>
      </c>
      <c r="K206" s="11">
        <f t="shared" si="72"/>
        <v>49385224.159999996</v>
      </c>
    </row>
    <row r="207" spans="1:11" ht="48" customHeight="1">
      <c r="A207" s="103" t="s">
        <v>329</v>
      </c>
      <c r="B207" s="46" t="s">
        <v>332</v>
      </c>
      <c r="C207" s="4"/>
      <c r="D207" s="75">
        <f>D208+D209+D210+D211+D212+D213+D214+D215+D216+D217+D218</f>
        <v>0</v>
      </c>
      <c r="E207" s="75">
        <f>E208+E209+E210+E211+E212+E213+E214+E215+E216+E217+E218</f>
        <v>49131718.669999994</v>
      </c>
      <c r="F207" s="67"/>
      <c r="G207" s="11"/>
      <c r="H207" s="11">
        <f t="shared" ref="H207:K207" si="73">SUM(H208:H218)</f>
        <v>32362349.190000001</v>
      </c>
      <c r="I207" s="11">
        <f t="shared" si="73"/>
        <v>31542349.190000001</v>
      </c>
      <c r="J207" s="11">
        <f t="shared" si="73"/>
        <v>48928446.159999996</v>
      </c>
      <c r="K207" s="11">
        <f t="shared" si="73"/>
        <v>46928446.159999996</v>
      </c>
    </row>
    <row r="208" spans="1:11" ht="91.5" customHeight="1">
      <c r="A208" s="119" t="s">
        <v>414</v>
      </c>
      <c r="B208" s="47" t="s">
        <v>333</v>
      </c>
      <c r="C208" s="5">
        <v>100</v>
      </c>
      <c r="D208" s="37"/>
      <c r="E208" s="81">
        <v>31543343</v>
      </c>
      <c r="F208" s="63">
        <v>15406580</v>
      </c>
      <c r="G208" s="21">
        <v>14406235</v>
      </c>
      <c r="H208" s="9">
        <v>24271986</v>
      </c>
      <c r="I208" s="9">
        <v>24271986</v>
      </c>
      <c r="J208" s="9">
        <v>31308660</v>
      </c>
      <c r="K208" s="9">
        <v>31308660</v>
      </c>
    </row>
    <row r="209" spans="1:11" ht="62.25" customHeight="1">
      <c r="A209" s="119" t="s">
        <v>415</v>
      </c>
      <c r="B209" s="47" t="s">
        <v>334</v>
      </c>
      <c r="C209" s="5">
        <v>200</v>
      </c>
      <c r="D209" s="37"/>
      <c r="E209" s="81">
        <v>2300000</v>
      </c>
      <c r="F209" s="63">
        <v>1683770</v>
      </c>
      <c r="G209" s="21">
        <v>1683770</v>
      </c>
      <c r="H209" s="9">
        <v>310000</v>
      </c>
      <c r="I209" s="9">
        <v>310000</v>
      </c>
      <c r="J209" s="9">
        <v>2300000</v>
      </c>
      <c r="K209" s="9">
        <v>2300000</v>
      </c>
    </row>
    <row r="210" spans="1:11" ht="56.25">
      <c r="A210" s="95" t="s">
        <v>416</v>
      </c>
      <c r="B210" s="47" t="s">
        <v>333</v>
      </c>
      <c r="C210" s="5">
        <v>800</v>
      </c>
      <c r="D210" s="37"/>
      <c r="E210" s="81">
        <v>210000</v>
      </c>
      <c r="F210" s="63">
        <v>60000</v>
      </c>
      <c r="G210" s="21">
        <v>60000</v>
      </c>
      <c r="H210" s="9">
        <v>170000</v>
      </c>
      <c r="I210" s="9"/>
      <c r="J210" s="9">
        <v>210000</v>
      </c>
      <c r="K210" s="9">
        <v>210000</v>
      </c>
    </row>
    <row r="211" spans="1:11" ht="77.25" customHeight="1">
      <c r="A211" s="102" t="s">
        <v>114</v>
      </c>
      <c r="B211" s="51" t="s">
        <v>335</v>
      </c>
      <c r="C211" s="5">
        <v>100</v>
      </c>
      <c r="D211" s="37"/>
      <c r="E211" s="81">
        <v>3035847</v>
      </c>
      <c r="F211" s="63">
        <v>1826243</v>
      </c>
      <c r="G211" s="21">
        <v>1826243</v>
      </c>
      <c r="H211" s="9">
        <v>2506941</v>
      </c>
      <c r="I211" s="9">
        <v>2506941</v>
      </c>
      <c r="J211" s="9">
        <v>3035847</v>
      </c>
      <c r="K211" s="9">
        <v>3035847</v>
      </c>
    </row>
    <row r="212" spans="1:11" ht="112.5">
      <c r="A212" s="102" t="s">
        <v>152</v>
      </c>
      <c r="B212" s="47" t="s">
        <v>336</v>
      </c>
      <c r="C212" s="5">
        <v>100</v>
      </c>
      <c r="D212" s="37"/>
      <c r="E212" s="82">
        <v>359198.69</v>
      </c>
      <c r="F212" s="63"/>
      <c r="G212" s="21"/>
      <c r="H212" s="9"/>
      <c r="I212" s="9"/>
      <c r="J212" s="19">
        <v>359198.69</v>
      </c>
      <c r="K212" s="19">
        <v>359198.69</v>
      </c>
    </row>
    <row r="213" spans="1:11" ht="93" customHeight="1">
      <c r="A213" s="99" t="s">
        <v>115</v>
      </c>
      <c r="B213" s="47" t="s">
        <v>337</v>
      </c>
      <c r="C213" s="5">
        <v>100</v>
      </c>
      <c r="D213" s="37"/>
      <c r="E213" s="81">
        <v>674816.19</v>
      </c>
      <c r="F213" s="63">
        <v>485625.07</v>
      </c>
      <c r="G213" s="21">
        <v>485625.07</v>
      </c>
      <c r="H213" s="9">
        <v>511363</v>
      </c>
      <c r="I213" s="9">
        <v>511363</v>
      </c>
      <c r="J213" s="21">
        <v>706226.68</v>
      </c>
      <c r="K213" s="21">
        <v>706226.68</v>
      </c>
    </row>
    <row r="214" spans="1:11" ht="57" customHeight="1">
      <c r="A214" s="99" t="s">
        <v>282</v>
      </c>
      <c r="B214" s="47" t="s">
        <v>337</v>
      </c>
      <c r="C214" s="5">
        <v>200</v>
      </c>
      <c r="D214" s="37"/>
      <c r="E214" s="81">
        <v>25853.39</v>
      </c>
      <c r="F214" s="63">
        <v>26313.89</v>
      </c>
      <c r="G214" s="21">
        <v>26313.89</v>
      </c>
      <c r="H214" s="9">
        <v>25839.39</v>
      </c>
      <c r="I214" s="9">
        <v>25839.39</v>
      </c>
      <c r="J214" s="21">
        <v>25853.39</v>
      </c>
      <c r="K214" s="21">
        <v>25853.39</v>
      </c>
    </row>
    <row r="215" spans="1:11" ht="56.25">
      <c r="A215" s="99" t="s">
        <v>163</v>
      </c>
      <c r="B215" s="47" t="s">
        <v>338</v>
      </c>
      <c r="C215" s="5">
        <v>200</v>
      </c>
      <c r="D215" s="37"/>
      <c r="E215" s="120">
        <v>4439.3999999999996</v>
      </c>
      <c r="F215" s="63">
        <v>4718.3999999999996</v>
      </c>
      <c r="G215" s="21">
        <v>4718.3999999999996</v>
      </c>
      <c r="H215" s="9">
        <v>4513.8</v>
      </c>
      <c r="I215" s="9">
        <v>4513.8</v>
      </c>
      <c r="J215" s="32">
        <v>4439.3999999999996</v>
      </c>
      <c r="K215" s="32">
        <v>4439.3999999999996</v>
      </c>
    </row>
    <row r="216" spans="1:11" ht="73.5" customHeight="1">
      <c r="A216" s="99" t="s">
        <v>307</v>
      </c>
      <c r="B216" s="47" t="s">
        <v>339</v>
      </c>
      <c r="C216" s="26">
        <v>100</v>
      </c>
      <c r="D216" s="37"/>
      <c r="E216" s="81">
        <v>5252351</v>
      </c>
      <c r="F216" s="63">
        <v>4018739</v>
      </c>
      <c r="G216" s="21">
        <v>4018739</v>
      </c>
      <c r="H216" s="9">
        <v>3911706</v>
      </c>
      <c r="I216" s="9">
        <v>3911706</v>
      </c>
      <c r="J216" s="9">
        <v>5252351</v>
      </c>
      <c r="K216" s="9">
        <v>5252351</v>
      </c>
    </row>
    <row r="217" spans="1:11" ht="56.25">
      <c r="A217" s="86" t="s">
        <v>308</v>
      </c>
      <c r="B217" s="47" t="s">
        <v>339</v>
      </c>
      <c r="C217" s="26">
        <v>200</v>
      </c>
      <c r="D217" s="37"/>
      <c r="E217" s="81">
        <v>5585870</v>
      </c>
      <c r="F217" s="63">
        <v>1074530</v>
      </c>
      <c r="G217" s="21">
        <v>2224845</v>
      </c>
      <c r="H217" s="9">
        <v>510000</v>
      </c>
      <c r="I217" s="9"/>
      <c r="J217" s="9">
        <v>5585870</v>
      </c>
      <c r="K217" s="9">
        <v>3585870</v>
      </c>
    </row>
    <row r="218" spans="1:11" ht="37.5">
      <c r="A218" s="114" t="s">
        <v>309</v>
      </c>
      <c r="B218" s="47" t="s">
        <v>339</v>
      </c>
      <c r="C218" s="26">
        <v>800</v>
      </c>
      <c r="D218" s="37"/>
      <c r="E218" s="81">
        <v>140000</v>
      </c>
      <c r="F218" s="63">
        <v>140000</v>
      </c>
      <c r="G218" s="21">
        <v>140000</v>
      </c>
      <c r="H218" s="9">
        <v>140000</v>
      </c>
      <c r="I218" s="9"/>
      <c r="J218" s="9">
        <v>140000</v>
      </c>
      <c r="K218" s="9">
        <v>140000</v>
      </c>
    </row>
    <row r="219" spans="1:11" ht="37.5">
      <c r="A219" s="107" t="s">
        <v>330</v>
      </c>
      <c r="B219" s="46" t="s">
        <v>340</v>
      </c>
      <c r="C219" s="4"/>
      <c r="D219" s="42">
        <f>D220+D221+D222</f>
        <v>0</v>
      </c>
      <c r="E219" s="75">
        <f>E220+E221+E222</f>
        <v>2086778</v>
      </c>
      <c r="F219" s="67"/>
      <c r="G219" s="11"/>
      <c r="H219" s="11">
        <f>SUM(H220:H222)</f>
        <v>1342428</v>
      </c>
      <c r="I219" s="11">
        <f>SUM(I220:I222)</f>
        <v>1342428</v>
      </c>
      <c r="J219" s="11">
        <f t="shared" ref="J219:K219" si="74">SUM(J220:J222)</f>
        <v>2082778</v>
      </c>
      <c r="K219" s="11">
        <f t="shared" si="74"/>
        <v>2086778</v>
      </c>
    </row>
    <row r="220" spans="1:11" ht="77.25" customHeight="1">
      <c r="A220" s="121" t="s">
        <v>283</v>
      </c>
      <c r="B220" s="47" t="s">
        <v>341</v>
      </c>
      <c r="C220" s="19">
        <v>100</v>
      </c>
      <c r="D220" s="73"/>
      <c r="E220" s="81">
        <v>1721873</v>
      </c>
      <c r="F220" s="62">
        <v>876301</v>
      </c>
      <c r="G220" s="9">
        <v>876301</v>
      </c>
      <c r="H220" s="9">
        <v>1337428</v>
      </c>
      <c r="I220" s="9">
        <v>1337428</v>
      </c>
      <c r="J220" s="21">
        <v>1721873</v>
      </c>
      <c r="K220" s="21">
        <v>1721873</v>
      </c>
    </row>
    <row r="221" spans="1:11" ht="41.25" customHeight="1">
      <c r="A221" s="121" t="s">
        <v>350</v>
      </c>
      <c r="B221" s="47" t="s">
        <v>341</v>
      </c>
      <c r="C221" s="19">
        <v>200</v>
      </c>
      <c r="D221" s="73"/>
      <c r="E221" s="81">
        <v>30000</v>
      </c>
      <c r="F221" s="62"/>
      <c r="G221" s="9"/>
      <c r="H221" s="9">
        <v>5000</v>
      </c>
      <c r="I221" s="9">
        <v>5000</v>
      </c>
      <c r="J221" s="21">
        <v>30000</v>
      </c>
      <c r="K221" s="21">
        <v>30000</v>
      </c>
    </row>
    <row r="222" spans="1:11" ht="122.25" customHeight="1">
      <c r="A222" s="121" t="s">
        <v>327</v>
      </c>
      <c r="B222" s="47" t="s">
        <v>342</v>
      </c>
      <c r="C222" s="19">
        <v>100</v>
      </c>
      <c r="D222" s="73"/>
      <c r="E222" s="81">
        <v>334905</v>
      </c>
      <c r="F222" s="62"/>
      <c r="G222" s="9"/>
      <c r="H222" s="9"/>
      <c r="I222" s="9"/>
      <c r="J222" s="21">
        <v>330905</v>
      </c>
      <c r="K222" s="21">
        <v>334905</v>
      </c>
    </row>
    <row r="223" spans="1:11" ht="45" customHeight="1">
      <c r="A223" s="122" t="s">
        <v>331</v>
      </c>
      <c r="B223" s="46" t="s">
        <v>343</v>
      </c>
      <c r="C223" s="26"/>
      <c r="D223" s="42">
        <f>D224+D225+D226+D227+D228+D229+D230</f>
        <v>0</v>
      </c>
      <c r="E223" s="75">
        <f>E224+E225+E226+E227+E228+E229+E230</f>
        <v>460000</v>
      </c>
      <c r="F223" s="67"/>
      <c r="G223" s="11"/>
      <c r="H223" s="11">
        <f>SUM(H224:H229)</f>
        <v>100123.2</v>
      </c>
      <c r="I223" s="11">
        <f>SUM(I224:I229)</f>
        <v>50000</v>
      </c>
      <c r="J223" s="11">
        <f t="shared" ref="J223:K223" si="75">SUM(J224:J230)</f>
        <v>381721.7</v>
      </c>
      <c r="K223" s="11">
        <f t="shared" si="75"/>
        <v>370000</v>
      </c>
    </row>
    <row r="224" spans="1:11" ht="39.75" customHeight="1">
      <c r="A224" s="99" t="s">
        <v>144</v>
      </c>
      <c r="B224" s="47" t="s">
        <v>344</v>
      </c>
      <c r="C224" s="5">
        <v>800</v>
      </c>
      <c r="D224" s="5"/>
      <c r="E224" s="81">
        <v>50000</v>
      </c>
      <c r="F224" s="63">
        <v>18000</v>
      </c>
      <c r="G224" s="21">
        <v>18000</v>
      </c>
      <c r="H224" s="9">
        <v>50000</v>
      </c>
      <c r="I224" s="9">
        <v>50000</v>
      </c>
      <c r="J224" s="9">
        <v>50000</v>
      </c>
      <c r="K224" s="9">
        <v>50000</v>
      </c>
    </row>
    <row r="225" spans="1:11" ht="43.5" customHeight="1">
      <c r="A225" s="78" t="s">
        <v>211</v>
      </c>
      <c r="B225" s="47" t="s">
        <v>345</v>
      </c>
      <c r="C225" s="19">
        <v>200</v>
      </c>
      <c r="D225" s="19">
        <v>-30000</v>
      </c>
      <c r="E225" s="79">
        <v>70000</v>
      </c>
      <c r="F225" s="63"/>
      <c r="G225" s="21"/>
      <c r="H225" s="17">
        <v>50000</v>
      </c>
      <c r="I225" s="17"/>
      <c r="J225" s="21">
        <v>100000</v>
      </c>
      <c r="K225" s="21">
        <v>100000</v>
      </c>
    </row>
    <row r="226" spans="1:11" ht="43.5" customHeight="1">
      <c r="A226" s="78" t="s">
        <v>421</v>
      </c>
      <c r="B226" s="47" t="s">
        <v>420</v>
      </c>
      <c r="C226" s="19">
        <v>800</v>
      </c>
      <c r="D226" s="19">
        <v>30000</v>
      </c>
      <c r="E226" s="79">
        <v>30000</v>
      </c>
      <c r="F226" s="63"/>
      <c r="G226" s="21"/>
      <c r="H226" s="17"/>
      <c r="I226" s="17"/>
      <c r="J226" s="21"/>
      <c r="K226" s="21"/>
    </row>
    <row r="227" spans="1:11" ht="56.25" customHeight="1">
      <c r="A227" s="78" t="s">
        <v>385</v>
      </c>
      <c r="B227" s="47" t="s">
        <v>351</v>
      </c>
      <c r="C227" s="5">
        <v>200</v>
      </c>
      <c r="D227" s="5"/>
      <c r="E227" s="81">
        <v>20000</v>
      </c>
      <c r="F227" s="63"/>
      <c r="G227" s="21"/>
      <c r="H227" s="17"/>
      <c r="I227" s="17"/>
      <c r="J227" s="21">
        <v>20000</v>
      </c>
      <c r="K227" s="21">
        <v>20000</v>
      </c>
    </row>
    <row r="228" spans="1:11" ht="58.5" customHeight="1">
      <c r="A228" s="78" t="s">
        <v>358</v>
      </c>
      <c r="B228" s="47" t="s">
        <v>352</v>
      </c>
      <c r="C228" s="5">
        <v>200</v>
      </c>
      <c r="D228" s="5"/>
      <c r="E228" s="81">
        <v>200000</v>
      </c>
      <c r="F228" s="63"/>
      <c r="G228" s="21"/>
      <c r="H228" s="17"/>
      <c r="I228" s="17"/>
      <c r="J228" s="21">
        <v>200000</v>
      </c>
      <c r="K228" s="21">
        <v>200000</v>
      </c>
    </row>
    <row r="229" spans="1:11" ht="75">
      <c r="A229" s="119" t="s">
        <v>296</v>
      </c>
      <c r="B229" s="49" t="s">
        <v>346</v>
      </c>
      <c r="C229" s="5">
        <v>200</v>
      </c>
      <c r="D229" s="5"/>
      <c r="E229" s="79">
        <v>0</v>
      </c>
      <c r="F229" s="63">
        <v>355.08</v>
      </c>
      <c r="G229" s="21"/>
      <c r="H229" s="25">
        <v>123.2</v>
      </c>
      <c r="I229" s="25"/>
      <c r="J229" s="21">
        <v>11721.7</v>
      </c>
      <c r="K229" s="21"/>
    </row>
    <row r="230" spans="1:11" ht="57.75" customHeight="1">
      <c r="A230" s="119" t="s">
        <v>359</v>
      </c>
      <c r="B230" s="47" t="s">
        <v>366</v>
      </c>
      <c r="C230" s="5">
        <v>300</v>
      </c>
      <c r="D230" s="5"/>
      <c r="E230" s="79">
        <v>90000</v>
      </c>
      <c r="F230" s="68"/>
      <c r="G230" s="36"/>
      <c r="H230" s="29"/>
      <c r="I230" s="29"/>
      <c r="J230" s="21"/>
      <c r="K230" s="21"/>
    </row>
    <row r="231" spans="1:11" ht="19.5" thickBot="1">
      <c r="A231" s="123" t="s">
        <v>0</v>
      </c>
      <c r="B231" s="124"/>
      <c r="C231" s="125"/>
      <c r="D231" s="126">
        <f>D10+D80+D103+D113+D125+D133+D147+D171+D183+D187+D191+D194+D198+D202+D206</f>
        <v>1090848.7</v>
      </c>
      <c r="E231" s="127">
        <f>E10+E80+E103+E113+E125+E133+E147+E171+E183+E206+E187+E191+E194+E198+E202</f>
        <v>202687480</v>
      </c>
      <c r="F231" s="69" t="e">
        <f>F10+F80+F103+F113+F125+F133+#REF!+F147+#REF!+F171+F183+F206+F187+F191+F194+F198+F202</f>
        <v>#REF!</v>
      </c>
      <c r="G231" s="18" t="e">
        <f>G10+G80+G103+G113+G125+G133+#REF!+G147+#REF!+G171+G183+G206+G187+G191+G194+G198+G202</f>
        <v>#REF!</v>
      </c>
      <c r="H231" s="18" t="e">
        <f>H10+H80+H103+H113+H125+H133+#REF!+H147+#REF!+H171+H183+H206+H187+H191+H194+H198+H202</f>
        <v>#REF!</v>
      </c>
      <c r="I231" s="18" t="e">
        <f>I10+I80+I103+I113+I125+I133+#REF!+I147+#REF!+I171+I183+I206+I187+I191+I194+I198+I202</f>
        <v>#REF!</v>
      </c>
      <c r="J231" s="18">
        <f>J10+J80+J103+J113+J125+J133+J147+J171+J183+J206+J187+J191+J194+J198+J202</f>
        <v>188104557.33000001</v>
      </c>
      <c r="K231" s="18">
        <f>K10+K80+K103+K113+K125+K133+K147+K171+K183+K206+K187+K191+K194+K198+K202</f>
        <v>177313542.66</v>
      </c>
    </row>
  </sheetData>
  <mergeCells count="13">
    <mergeCell ref="A5:E6"/>
    <mergeCell ref="J8:J9"/>
    <mergeCell ref="K8:K9"/>
    <mergeCell ref="G8:G9"/>
    <mergeCell ref="H8:H9"/>
    <mergeCell ref="I8:I9"/>
    <mergeCell ref="A7:C7"/>
    <mergeCell ref="E8:E9"/>
    <mergeCell ref="F8:F9"/>
    <mergeCell ref="A8:A9"/>
    <mergeCell ref="B8:B9"/>
    <mergeCell ref="C8:C9"/>
    <mergeCell ref="D8:D9"/>
  </mergeCells>
  <pageMargins left="0.70866141732283472" right="0.15748031496062992" top="0.27559055118110237" bottom="0.43307086614173229" header="0.15748031496062992" footer="0.31496062992125984"/>
  <pageSetup paperSize="9" scale="53"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2025-02-14T11:52:57Z</cp:lastPrinted>
  <dcterms:created xsi:type="dcterms:W3CDTF">2008-10-31T06:19:29Z</dcterms:created>
  <dcterms:modified xsi:type="dcterms:W3CDTF">2025-04-16T09:41:51Z</dcterms:modified>
</cp:coreProperties>
</file>