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6" sheetId="10" r:id="rId1"/>
  </sheets>
  <externalReferences>
    <externalReference r:id="rId2"/>
  </externalReferences>
  <calcPr calcId="124519"/>
</workbook>
</file>

<file path=xl/calcChain.xml><?xml version="1.0" encoding="utf-8"?>
<calcChain xmlns="http://schemas.openxmlformats.org/spreadsheetml/2006/main">
  <c r="M168" i="10"/>
  <c r="L168"/>
  <c r="K24"/>
  <c r="J24"/>
  <c r="M167"/>
  <c r="L167"/>
  <c r="M163"/>
  <c r="L163"/>
  <c r="M160"/>
  <c r="L160"/>
  <c r="M157"/>
  <c r="L157"/>
  <c r="M151"/>
  <c r="L151"/>
  <c r="M145"/>
  <c r="L145"/>
  <c r="M143"/>
  <c r="L143"/>
  <c r="M139"/>
  <c r="L139"/>
  <c r="M126"/>
  <c r="L126"/>
  <c r="M124"/>
  <c r="L124"/>
  <c r="M117"/>
  <c r="L117"/>
  <c r="M115"/>
  <c r="L115"/>
  <c r="M110"/>
  <c r="M112"/>
  <c r="L112"/>
  <c r="L110"/>
  <c r="M108"/>
  <c r="L108"/>
  <c r="M106"/>
  <c r="L106"/>
  <c r="M104"/>
  <c r="L104"/>
  <c r="M102"/>
  <c r="L102"/>
  <c r="M99"/>
  <c r="L99"/>
  <c r="M96"/>
  <c r="L96"/>
  <c r="M90"/>
  <c r="L90"/>
  <c r="M85"/>
  <c r="L85"/>
  <c r="M81"/>
  <c r="L81"/>
  <c r="M52"/>
  <c r="L52"/>
  <c r="M41"/>
  <c r="L41"/>
  <c r="M38"/>
  <c r="L38"/>
  <c r="M33"/>
  <c r="L33"/>
  <c r="M31"/>
  <c r="L31"/>
  <c r="M28"/>
  <c r="L28"/>
  <c r="M25"/>
  <c r="L25"/>
  <c r="M22"/>
  <c r="L22"/>
  <c r="M10"/>
  <c r="L10"/>
  <c r="G41"/>
  <c r="G115"/>
  <c r="M138" l="1"/>
  <c r="M156"/>
  <c r="L156"/>
  <c r="L138"/>
  <c r="M101"/>
  <c r="L101"/>
  <c r="M40"/>
  <c r="L40"/>
  <c r="M21"/>
  <c r="M9" s="1"/>
  <c r="L21"/>
  <c r="L9" s="1"/>
  <c r="G81"/>
  <c r="G28"/>
  <c r="G99"/>
  <c r="M114" l="1"/>
  <c r="M172" s="1"/>
  <c r="L114"/>
  <c r="L172" s="1"/>
  <c r="G52"/>
  <c r="G85" l="1"/>
  <c r="K168"/>
  <c r="J168"/>
  <c r="G168"/>
  <c r="K99" l="1"/>
  <c r="J99"/>
  <c r="G31"/>
  <c r="K22"/>
  <c r="J22"/>
  <c r="G22"/>
  <c r="K143"/>
  <c r="J143"/>
  <c r="G143"/>
  <c r="K167"/>
  <c r="J167"/>
  <c r="K163"/>
  <c r="J163"/>
  <c r="K160"/>
  <c r="J160"/>
  <c r="K157"/>
  <c r="J157"/>
  <c r="K151"/>
  <c r="J151"/>
  <c r="K145"/>
  <c r="J145"/>
  <c r="K139"/>
  <c r="J139"/>
  <c r="K126"/>
  <c r="J126"/>
  <c r="K124"/>
  <c r="J124"/>
  <c r="K117"/>
  <c r="J117"/>
  <c r="K115"/>
  <c r="J115"/>
  <c r="K112"/>
  <c r="J112"/>
  <c r="K110"/>
  <c r="J110"/>
  <c r="K108"/>
  <c r="J108"/>
  <c r="K106"/>
  <c r="J106"/>
  <c r="K104"/>
  <c r="J104"/>
  <c r="K102"/>
  <c r="J102"/>
  <c r="K96"/>
  <c r="J96"/>
  <c r="K90"/>
  <c r="J90"/>
  <c r="K85"/>
  <c r="J85"/>
  <c r="K81"/>
  <c r="J81"/>
  <c r="K52"/>
  <c r="J52"/>
  <c r="K41"/>
  <c r="J41"/>
  <c r="K38"/>
  <c r="J38"/>
  <c r="K33"/>
  <c r="J33"/>
  <c r="K31"/>
  <c r="J31"/>
  <c r="K28"/>
  <c r="J28"/>
  <c r="K25"/>
  <c r="J25"/>
  <c r="K10"/>
  <c r="J10"/>
  <c r="G167"/>
  <c r="I163"/>
  <c r="H163"/>
  <c r="G163"/>
  <c r="I160"/>
  <c r="H160"/>
  <c r="G160"/>
  <c r="I157"/>
  <c r="H157"/>
  <c r="G157"/>
  <c r="I151"/>
  <c r="H151"/>
  <c r="G151"/>
  <c r="I145"/>
  <c r="H145"/>
  <c r="G145"/>
  <c r="I139"/>
  <c r="I138" s="1"/>
  <c r="H139"/>
  <c r="H138" s="1"/>
  <c r="G139"/>
  <c r="I126"/>
  <c r="H126"/>
  <c r="I124"/>
  <c r="H124"/>
  <c r="G124"/>
  <c r="I117"/>
  <c r="H117"/>
  <c r="G117"/>
  <c r="I115"/>
  <c r="H115"/>
  <c r="I112"/>
  <c r="H112"/>
  <c r="G112"/>
  <c r="I110"/>
  <c r="H110"/>
  <c r="G110"/>
  <c r="I108"/>
  <c r="H108"/>
  <c r="G108"/>
  <c r="I106"/>
  <c r="H106"/>
  <c r="G106"/>
  <c r="I104"/>
  <c r="H104"/>
  <c r="G104"/>
  <c r="I102"/>
  <c r="H102"/>
  <c r="G102"/>
  <c r="I99"/>
  <c r="H99"/>
  <c r="I96"/>
  <c r="H96"/>
  <c r="G96"/>
  <c r="G90"/>
  <c r="I85"/>
  <c r="H85"/>
  <c r="I81"/>
  <c r="H81"/>
  <c r="I52"/>
  <c r="H52"/>
  <c r="I41"/>
  <c r="H41"/>
  <c r="G38"/>
  <c r="I33"/>
  <c r="H33"/>
  <c r="G33"/>
  <c r="I31"/>
  <c r="H31"/>
  <c r="I28"/>
  <c r="H28"/>
  <c r="I25"/>
  <c r="H25"/>
  <c r="G25"/>
  <c r="I22"/>
  <c r="H22"/>
  <c r="I10"/>
  <c r="H10"/>
  <c r="G10"/>
  <c r="J101" l="1"/>
  <c r="K101"/>
  <c r="G101"/>
  <c r="K21"/>
  <c r="K9" s="1"/>
  <c r="G21"/>
  <c r="G9" s="1"/>
  <c r="K138"/>
  <c r="J138"/>
  <c r="G138"/>
  <c r="I156"/>
  <c r="I114" s="1"/>
  <c r="K156"/>
  <c r="J156"/>
  <c r="H156"/>
  <c r="H114" s="1"/>
  <c r="J40"/>
  <c r="K40"/>
  <c r="J21"/>
  <c r="J9" s="1"/>
  <c r="H40"/>
  <c r="I21"/>
  <c r="I9" s="1"/>
  <c r="I101"/>
  <c r="G126"/>
  <c r="H101"/>
  <c r="H21"/>
  <c r="H9" s="1"/>
  <c r="G156"/>
  <c r="I40"/>
  <c r="G40"/>
  <c r="G114" l="1"/>
  <c r="G172" s="1"/>
  <c r="K114"/>
  <c r="K172" s="1"/>
  <c r="J114"/>
  <c r="J172" s="1"/>
  <c r="I172"/>
  <c r="H172"/>
</calcChain>
</file>

<file path=xl/sharedStrings.xml><?xml version="1.0" encoding="utf-8"?>
<sst xmlns="http://schemas.openxmlformats.org/spreadsheetml/2006/main" count="583" uniqueCount="290">
  <si>
    <t xml:space="preserve">   к решению  Совета Лухского муниципального  района</t>
  </si>
  <si>
    <t>Наименование</t>
  </si>
  <si>
    <t>Целевая статья</t>
  </si>
  <si>
    <t>Вид расхо-дов</t>
  </si>
  <si>
    <t>600</t>
  </si>
  <si>
    <t>200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</si>
  <si>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</si>
  <si>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</si>
  <si>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</si>
  <si>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01 1 01 00030</t>
  </si>
  <si>
    <r>
      <t>01 1 01 </t>
    </r>
    <r>
      <rPr>
        <sz val="14"/>
        <color rgb="FF000000"/>
        <rFont val="Times New Roman"/>
        <family val="1"/>
        <charset val="204"/>
      </rPr>
      <t xml:space="preserve">80110 </t>
    </r>
  </si>
  <si>
    <r>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t>
    </r>
    <r>
      <rPr>
        <sz val="14"/>
        <rFont val="Times New Roman"/>
        <family val="1"/>
        <charset val="204"/>
      </rPr>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r>
  </si>
  <si>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</si>
  <si>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</si>
  <si>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</si>
  <si>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</si>
  <si>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</si>
  <si>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</si>
  <si>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</si>
  <si>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</si>
  <si>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01 7 01 00160</t>
  </si>
  <si>
    <t>02 1 01 00180</t>
  </si>
  <si>
    <t>02 2 01 00200</t>
  </si>
  <si>
    <t>02 3 01 00210</t>
  </si>
  <si>
    <t>02 3 01 00220</t>
  </si>
  <si>
    <t>03 1 01 00230</t>
  </si>
  <si>
    <r>
      <t>03 1 01 80370</t>
    </r>
    <r>
      <rPr>
        <sz val="14"/>
        <color rgb="FF000000"/>
        <rFont val="Times New Roman"/>
        <family val="1"/>
        <charset val="204"/>
      </rPr>
      <t xml:space="preserve"> </t>
    </r>
  </si>
  <si>
    <t>Расходы администрации Лухского муниципального района. (Иные бюджетные ассигнования).</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</si>
  <si>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</si>
  <si>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</si>
  <si>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</si>
  <si>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</si>
  <si>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08 4 01 00390</t>
  </si>
  <si>
    <t>11 2 01 20010</t>
  </si>
  <si>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</si>
  <si>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06 3 01 00310</t>
    </r>
    <r>
      <rPr>
        <sz val="14"/>
        <color rgb="FF000000"/>
        <rFont val="Times New Roman"/>
        <family val="1"/>
        <charset val="204"/>
      </rPr>
      <t xml:space="preserve"> </t>
    </r>
  </si>
  <si>
    <r>
      <t>04 3 01 00570</t>
    </r>
    <r>
      <rPr>
        <sz val="12"/>
        <rFont val="Times New Roman"/>
        <family val="1"/>
        <charset val="204"/>
      </rPr>
      <t xml:space="preserve"> </t>
    </r>
  </si>
  <si>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</si>
  <si>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03 1 01 60030</t>
  </si>
  <si>
    <t xml:space="preserve">03 1 01 60040 </t>
  </si>
  <si>
    <t xml:space="preserve">14 1 01 00720 </t>
  </si>
  <si>
    <t xml:space="preserve">04 3 02 00580 </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</si>
  <si>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</si>
  <si>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</si>
  <si>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</si>
  <si>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</si>
  <si>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</si>
  <si>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</si>
  <si>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16 1 01 00760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</si>
  <si>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</si>
  <si>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</si>
  <si>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</si>
  <si>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08 3 01 S3100</t>
  </si>
  <si>
    <t>02 2 01 82910</t>
  </si>
  <si>
    <t>18 1 01 00790</t>
  </si>
  <si>
    <r>
      <t>06 4 01 00800</t>
    </r>
    <r>
      <rPr>
        <sz val="14"/>
        <color rgb="FF000000"/>
        <rFont val="Times New Roman"/>
        <family val="1"/>
        <charset val="204"/>
      </rPr>
      <t xml:space="preserve"> </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</si>
  <si>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</si>
  <si>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</si>
  <si>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</si>
  <si>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Код грбс</t>
  </si>
  <si>
    <t>раздел</t>
  </si>
  <si>
    <t>подраз-дел</t>
  </si>
  <si>
    <t>руб.</t>
  </si>
  <si>
    <t>Главный распорядитель бюджетных средств - Комитет по управлению муниципальным имуществом  и земельным отношениям Лухского муниципального района</t>
  </si>
  <si>
    <t>О41</t>
  </si>
  <si>
    <t xml:space="preserve"> Другие общегосударственные вопросы</t>
  </si>
  <si>
    <t>О1</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</si>
  <si>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</si>
  <si>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</si>
  <si>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(Закупка товаров, работ и услуг для государственных (муниципальных) нужд).</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</si>
  <si>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</si>
  <si>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(Иные бюджетные ассигнования).</t>
  </si>
  <si>
    <t>Расходы бюджетного учреждения «Лухский многофункциональный центр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</si>
  <si>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Проведение  ремонта  и содержание имущества находящегося в муниципальной собственности Лухского муниципального района(Закупка товаров, работ и услуг для государственных (муниципальных) нужд).</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</si>
  <si>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</si>
  <si>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Национальная экономика</t>
  </si>
  <si>
    <t>04</t>
  </si>
  <si>
    <t>00</t>
  </si>
  <si>
    <t>Сельское хозяйство и рыболовство</t>
  </si>
  <si>
    <t>05</t>
  </si>
  <si>
    <t>Доржное хозяйство (дорожные фонды)</t>
  </si>
  <si>
    <t>О4</t>
  </si>
  <si>
    <t>О9</t>
  </si>
  <si>
    <t>Жилищно - коммунальное хозяйство</t>
  </si>
  <si>
    <t>О5</t>
  </si>
  <si>
    <t>О2</t>
  </si>
  <si>
    <t>Другие вопросы в области охраны окружающей среды</t>
  </si>
  <si>
    <t>О6</t>
  </si>
  <si>
    <t>Организация утилизации и переработки бытовых и промышленных отходов на территории Лухского муниципального района. (Закупка товаров, работ и услуг для государственных (муниципальных) нужд).</t>
  </si>
  <si>
    <t>Главный распорядитель бюджетных средств - Отдел образования Лухского муниципального района</t>
  </si>
  <si>
    <t>О42</t>
  </si>
  <si>
    <t>Дошкольное образование</t>
  </si>
  <si>
    <t>О7</t>
  </si>
  <si>
    <t>Расходы  детских дошкольных учреждений Лухского муниципального района.(Закупка товаров, работ и услуг для государственных (муниципальных) нужд)</t>
  </si>
  <si>
    <t>Расходы  детских дошкольных учреждений Лухского муниципального района. (Иные бюджетные ассигнования)</t>
  </si>
  <si>
    <t>01 101 00020</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</si>
  <si>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</si>
  <si>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r>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r>
    <r>
      <rPr>
        <sz val="14"/>
        <rFont val="Times New Roman"/>
        <family val="1"/>
        <charset val="204"/>
      </rPr>
      <t>(Закупка товаров, работ и услуг для государственных (муниципальных) нужд).</t>
    </r>
  </si>
  <si>
    <r>
      <t>01 1 01 </t>
    </r>
    <r>
      <rPr>
        <sz val="14"/>
        <color rgb="FF000000"/>
        <rFont val="Times New Roman"/>
        <family val="1"/>
        <charset val="204"/>
      </rPr>
      <t>80100</t>
    </r>
  </si>
  <si>
    <r>
      <t>01 1 01 </t>
    </r>
    <r>
      <rPr>
        <sz val="14"/>
        <color rgb="FF000000"/>
        <rFont val="Times New Roman"/>
        <family val="1"/>
        <charset val="204"/>
      </rPr>
      <t xml:space="preserve">80170 </t>
    </r>
  </si>
  <si>
    <t>Общее образование</t>
  </si>
  <si>
    <t xml:space="preserve">01 2 01 00040 </t>
  </si>
  <si>
    <t>Расходы подведомственных учреждений общего образования Лухского муниципального района.(Закупка товаров, работ и услуг для государственных (муниципальных) нужд).</t>
  </si>
  <si>
    <t>01 2 01 00040</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</si>
  <si>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</si>
  <si>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01 2 01 00040</t>
  </si>
  <si>
    <t xml:space="preserve">01 201 00050 </t>
  </si>
  <si>
    <t xml:space="preserve">01 2 01 00060 </t>
  </si>
  <si>
    <t>Пожарная безопасность образовательных учреждений   Лухского муниципального района (Предоставление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</si>
  <si>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 xml:space="preserve">0080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</si>
  <si>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государственных (муниципальных) нужд).</t>
  </si>
  <si>
    <t>Дополнительное образование детей</t>
  </si>
  <si>
    <t>О3</t>
  </si>
  <si>
    <t>Молодежная политика и оздоровление детей</t>
  </si>
  <si>
    <t>01 6 01 00150</t>
  </si>
  <si>
    <t>Мероприятия  по обеспечению отдыха, оздоровления и занятости детей на территории Лухского муниципального района  (Предоставление субсидий бюджетным, автономным учреждениям и иным некоммерческим организациям)</t>
  </si>
  <si>
    <t>01 6 01S0190</t>
  </si>
  <si>
    <t>01 6 01 80200</t>
  </si>
  <si>
    <t>01 8 01 00170</t>
  </si>
  <si>
    <t>Другие вопросы в области образования</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</si>
  <si>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</si>
  <si>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Охрана семьи и детства</t>
  </si>
  <si>
    <t>1О</t>
  </si>
  <si>
    <r>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r>
    <r>
      <rPr>
        <sz val="14"/>
        <rFont val="Times New Roman"/>
        <family val="1"/>
        <charset val="204"/>
      </rPr>
      <t>(Социальное обеспечение и иные выплаты населению).</t>
    </r>
  </si>
  <si>
    <t>Другие вопросы в области физической культуры и спорта</t>
  </si>
  <si>
    <t>Главный распорядитель бюджетных средств - Финансовый отдел администрации Лухского муниципального района</t>
  </si>
  <si>
    <t>О43</t>
  </si>
  <si>
    <t>Судебная система</t>
  </si>
  <si>
    <t>Резервные фонды</t>
  </si>
  <si>
    <t>Транспорт</t>
  </si>
  <si>
    <t>О8</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</si>
  <si>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</si>
  <si>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О2 3 02 60020</t>
  </si>
  <si>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Лухского муниципального района, включая населённые пункты, в части расчистки дорог от снега в зимний период и текущего ремонта в соответствии с законодательством РФ  (Межбюджетные трансферты).</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</si>
  <si>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 (Межбюджетные трансферты).</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</si>
  <si>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</si>
  <si>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О2 3 03 60070</t>
  </si>
  <si>
    <t>Благоустройство</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</si>
  <si>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(Межбюджетные трансферты).</t>
  </si>
  <si>
    <t xml:space="preserve">Главный распорядитель бюджетных средств - Администрация Лухского муниципального района </t>
  </si>
  <si>
    <t xml:space="preserve"> "Функционирование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</si>
  <si>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</si>
  <si>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</si>
  <si>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государственных (муниципальных) нужд)</t>
  </si>
  <si>
    <t>04 2 01 00260</t>
  </si>
  <si>
    <t xml:space="preserve">Осуществление отдельных государственных полномочий в сфере административных правонарушений. (Закупка товаров, работ и услуг для государственных (муниципальных) нужд). </t>
  </si>
  <si>
    <t xml:space="preserve">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 </t>
  </si>
  <si>
    <t xml:space="preserve">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 </t>
  </si>
  <si>
    <t>Выполнение других обязательств.  Расходы на оплату членских взносов в Совет муниципальных образований Ивановской области  (Иные бюджетные ассигнования)</t>
  </si>
  <si>
    <t>Национальная безопасность и правоохранительная деятельность</t>
  </si>
  <si>
    <t>О0</t>
  </si>
  <si>
    <t>Защита населения и территории от чрезвычайных ситуаций природного и техногенного характера, гражданская оборона</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</si>
  <si>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государственных (муниципальных) нужд)</t>
  </si>
  <si>
    <t>10 1 01 00430</t>
  </si>
  <si>
    <t>10 3 01 00740</t>
  </si>
  <si>
    <t>Другие вопросы в области национальной безопасности и правоохранительной деятельности</t>
  </si>
  <si>
    <t>10 2 01 00440</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</si>
  <si>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государственных (муниципальных) нужд).</t>
  </si>
  <si>
    <t xml:space="preserve">06 1 01 00290 </t>
  </si>
  <si>
    <t xml:space="preserve"> Развитие личных подсобных хозяйств в Лухском муниципальном районе (Социальное обеспечение и иные выплаты населению).</t>
  </si>
  <si>
    <t>Культура</t>
  </si>
  <si>
    <t>Организация и проведение мероприятий, связанных с государственными праздниками, юбилейными и памятными датами в Лухском муниципальном районе.(Предоставление субсидий бюджетным, автономным учреждениям и иным некоммерческим организациям).</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</si>
  <si>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</si>
  <si>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Социальная политика</t>
  </si>
  <si>
    <t>ОО</t>
  </si>
  <si>
    <t>Пенсионное обеспечение</t>
  </si>
  <si>
    <t xml:space="preserve"> Социальное обеспечение населения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</si>
  <si>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</si>
  <si>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 xml:space="preserve">08 2 01 L4970 </t>
  </si>
  <si>
    <t>Другие вопросы в области социальной политики</t>
  </si>
  <si>
    <t>Повышение качества  жизни граждан пожилого возраста Лухского муниципального района(Закупка товаров, работ и услуг для государственных (муниципальных) нужд).</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</si>
  <si>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</si>
  <si>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04 2 01 00840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</si>
  <si>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</si>
  <si>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02 4 01 00820 </t>
  </si>
  <si>
    <t>01 5 01 00140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</si>
  <si>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государственных (муниципальных) нужд).</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</si>
  <si>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</si>
  <si>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Организация проведения мероприятий по особо охраняемым природным территориям Лухского муниципального района. (Закупка товаров, работ и услуг для государственных (муниципальных) нужд).</t>
  </si>
  <si>
    <t>Расходы на тепло - и водоснабжение поселений, входящих в состав Лухского муниципального района (Иные бюджетные ассигнования)</t>
  </si>
  <si>
    <t>40 9 00 90030</t>
  </si>
  <si>
    <t>08 6 01 R0820</t>
  </si>
  <si>
    <t xml:space="preserve"> 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</si>
  <si>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08 5 01 00400</t>
  </si>
  <si>
    <t>Развитие малого и среднего предпринимательства Лухского муниципального(Иные бюджетные ассигнования).</t>
  </si>
  <si>
    <t>Охрана объектов растительного и животного мира и среды их обитания</t>
  </si>
  <si>
    <t>Осуществление полномочий по созданию и организации деятельности комиссий по делам несовершеннолетних и защите их прав.(Закупка товаров, работ и услуг для государственных (муниципальных) нужд).</t>
  </si>
  <si>
    <t xml:space="preserve"> "Обеспечение деятельности финансовых, налоговых и таможенных органов и органов финансового (финансово-бюджетного) надзора"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</si>
  <si>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</si>
  <si>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</si>
  <si>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</si>
  <si>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</si>
  <si>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Расходы администрации Лухского муниципального района на исполнение полномочий по решению вопросов местного значения(Расходы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</si>
  <si>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государственных (муниципальных) нужд).</t>
  </si>
  <si>
    <t>приложению №6</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</si>
  <si>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</si>
  <si>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</si>
  <si>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</si>
  <si>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  (Закупка товаров, работ и услуг для обеспечения государственных (муниципальных) нужд).</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</si>
  <si>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</si>
  <si>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</si>
  <si>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(Закупка товаров, работ и услуг для государственных (муниципальных) нужд).</t>
  </si>
  <si>
    <t xml:space="preserve">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 </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</si>
  <si>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</si>
  <si>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</si>
  <si>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</si>
  <si>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</si>
  <si>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</si>
  <si>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</si>
  <si>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</si>
  <si>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</si>
  <si>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</si>
  <si>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государственных (муниципальных) нужд). </t>
  </si>
  <si>
    <t>Мероприятия  по обеспечению отдыха, оздоровления и занятости детей на территории Лухского муниципального района  (Закупка товаров, работ и услуг для государственных (муниципальных) нужд).</t>
  </si>
  <si>
    <t>Резервные фонды  администрации Лухского муниципального района. (Иные бюджетные ассигнования)</t>
  </si>
  <si>
    <t>Обеспечение деятельности МКУ «Управление административно-хозяйственного обеспечения»(Иные бюджетные ассигнования)</t>
  </si>
  <si>
    <t>Сумма 2024 год по грбс</t>
  </si>
  <si>
    <t>Сумма 2025 год по грбс</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</si>
  <si>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</si>
  <si>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 xml:space="preserve">17 1 02 L5990  </t>
  </si>
  <si>
    <t xml:space="preserve">01 2 01 L3031 </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</si>
  <si>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</si>
  <si>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</si>
  <si>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r>
      <t>01 1 01 </t>
    </r>
    <r>
      <rPr>
        <sz val="14"/>
        <color rgb="FF000000"/>
        <rFont val="Times New Roman"/>
        <family val="1"/>
        <charset val="204"/>
      </rPr>
      <t xml:space="preserve">81010 </t>
    </r>
  </si>
  <si>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</si>
  <si>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r>
      <t>06 2 01 00310</t>
    </r>
    <r>
      <rPr>
        <sz val="14"/>
        <color rgb="FF000000"/>
        <rFont val="Times New Roman"/>
        <family val="1"/>
        <charset val="204"/>
      </rPr>
      <t xml:space="preserve"> </t>
    </r>
  </si>
  <si>
    <t>04 3 01 L5191</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</si>
  <si>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</si>
  <si>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Главный распорядитель бюджетных средств - Контрольно-счётный орган Лухского муниципального района Ивановской области</t>
  </si>
  <si>
    <t>Сумма 2026 год по грбс</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</si>
  <si>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</si>
  <si>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организаций(Предоставление субсидий бюджетным, автономным учреждениям и иным некоммерческим организациям)</t>
  </si>
  <si>
    <t>01 2 01 81090</t>
  </si>
  <si>
    <t xml:space="preserve">41 9 00 00320 </t>
  </si>
  <si>
    <t xml:space="preserve">41 9 00  00320 </t>
  </si>
  <si>
    <t xml:space="preserve">41 9 00  00330  </t>
  </si>
  <si>
    <t>41 9 00 80360</t>
  </si>
  <si>
    <t xml:space="preserve">41 9 00 00340 </t>
  </si>
  <si>
    <t xml:space="preserve">41 9 00 80350 </t>
  </si>
  <si>
    <t xml:space="preserve">41 9 00 00890 </t>
  </si>
  <si>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</si>
  <si>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</si>
  <si>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 xml:space="preserve">43 9 00 00350  </t>
  </si>
  <si>
    <t xml:space="preserve">43 9 00 00590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</si>
  <si>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</si>
  <si>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</si>
  <si>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01 2  EВ 51792 </t>
  </si>
  <si>
    <t>100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</si>
  <si>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</si>
  <si>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02 1 01 00190</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</si>
  <si>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</si>
  <si>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r>
      <t>43 9 00 90010</t>
    </r>
    <r>
      <rPr>
        <sz val="12"/>
        <rFont val="Times New Roman"/>
        <family val="1"/>
        <charset val="204"/>
      </rPr>
      <t xml:space="preserve"> </t>
    </r>
  </si>
  <si>
    <t>43 9 00 51200</t>
  </si>
  <si>
    <t>42 9 00 90040</t>
  </si>
  <si>
    <t>42 9 00 90050</t>
  </si>
  <si>
    <r>
      <t>01 2 01 0</t>
    </r>
    <r>
      <rPr>
        <sz val="14"/>
        <color rgb="FF000000"/>
        <rFont val="Times New Roman"/>
        <family val="1"/>
        <charset val="204"/>
      </rPr>
      <t xml:space="preserve">0930 </t>
    </r>
  </si>
  <si>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</si>
  <si>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</si>
  <si>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</si>
  <si>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</si>
  <si>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(Предоставление субсидий бюджетным, автономным учреждениям и иным некоммерческим организациям)).</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</si>
  <si>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</si>
  <si>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годы.(Закупка товаров, работ и услуг для государственных (муниципальных) нужд).</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</si>
  <si>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</si>
  <si>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Доплаты к пенсиям муниципальных служащих Лухского муниципального района Ивановской области.(Социальное обеспечение и иные выплаты населению).Закупка товаров, работ и услуг для государственных (муниципальных) нужд</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</si>
  <si>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</si>
  <si>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</si>
  <si>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 xml:space="preserve">01 1 01 81290 </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</si>
  <si>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</si>
  <si>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</si>
  <si>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</si>
  <si>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</si>
  <si>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образований)(Предоставление субсидий бюджетным, автономным учреждениям и иным некоммерческим организациям).</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</si>
  <si>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</si>
  <si>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01 1 01 81400</t>
  </si>
  <si>
    <t>01 2 01 81400</t>
  </si>
  <si>
    <t xml:space="preserve">01 3 01 81400 </t>
  </si>
  <si>
    <t xml:space="preserve"> Другие вопросы в области здравоохранения</t>
  </si>
  <si>
    <t>Расходы на создание условий для оказания медицинской помощи населению на территории муниципального района (Иные бюджетные ассигнования)</t>
  </si>
  <si>
    <t>08 4 01 00870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</si>
  <si>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</si>
  <si>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организаций).(Предоставление субсидий бюджетным, автономным учреждениям и иным некоммерческим организациям)</t>
  </si>
  <si>
    <t xml:space="preserve">01 2 01 50502 </t>
  </si>
  <si>
    <t>Ведомственная структура расходов районного бюджета на 2025 год</t>
  </si>
  <si>
    <t xml:space="preserve">"О районном бюджете  на 2025 год и плановый период 2026 и 2027 годов" </t>
  </si>
  <si>
    <t>Сумма 2025 год по ГРБС</t>
  </si>
  <si>
    <t>Сумма 2026 год по ГРБС</t>
  </si>
  <si>
    <t>Сумма 2027 год по ГРБС</t>
  </si>
  <si>
    <t>05 1 01 S Д007</t>
  </si>
  <si>
    <t>05 1 01 9Д001</t>
  </si>
</sst>
</file>

<file path=xl/styles.xml><?xml version="1.0" encoding="utf-8"?>
<styleSheet xmlns="http://schemas.openxmlformats.org/spreadsheetml/2006/main">
  <fonts count="39">
    <font>
      <sz val="10"/>
      <name val="Arial Cyr"/>
      <charset val="204"/>
    </font>
    <font>
      <b/>
      <sz val="12"/>
      <color indexed="8"/>
      <name val="Times New Roman"/>
      <family val="1"/>
      <charset val="204"/>
    </font>
    <font>
      <sz val="12"/>
      <color indexed="8"/>
      <name val="Times New Roman"/>
      <family val="1"/>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b/>
      <sz val="12"/>
      <name val="Arial Cyr"/>
      <charset val="204"/>
    </font>
    <font>
      <b/>
      <sz val="12"/>
      <color rgb="FF000000"/>
      <name val="Times New Roman"/>
      <family val="1"/>
      <charset val="204"/>
    </font>
    <font>
      <sz val="14"/>
      <name val="Arial Cyr"/>
      <charset val="204"/>
    </font>
    <font>
      <b/>
      <sz val="12"/>
      <color indexed="8"/>
      <name val="Arial"/>
      <family val="2"/>
      <charset val="204"/>
    </font>
    <font>
      <sz val="12"/>
      <color indexed="8"/>
      <name val="Arial"/>
      <family val="2"/>
      <charset val="204"/>
    </font>
    <font>
      <b/>
      <sz val="10"/>
      <color rgb="FF000000"/>
      <name val="Arial Cyr"/>
    </font>
    <font>
      <sz val="10"/>
      <color rgb="FF000000"/>
      <name val="Arial Cyr"/>
    </font>
    <font>
      <sz val="12"/>
      <color rgb="FF000000"/>
      <name val="Calibri"/>
      <family val="2"/>
      <charset val="204"/>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rgb="FF000000"/>
      </left>
      <right style="medium">
        <color rgb="FF000000"/>
      </right>
      <top style="thin">
        <color indexed="64"/>
      </top>
      <bottom/>
      <diagonal/>
    </border>
    <border>
      <left style="medium">
        <color rgb="FF000000"/>
      </left>
      <right style="medium">
        <color rgb="FF000000"/>
      </right>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medium">
        <color rgb="FF000000"/>
      </right>
      <top/>
      <bottom style="thin">
        <color indexed="64"/>
      </bottom>
      <diagonal/>
    </border>
    <border>
      <left style="medium">
        <color rgb="FF000000"/>
      </left>
      <right style="thin">
        <color indexed="64"/>
      </right>
      <top/>
      <bottom style="thin">
        <color indexed="64"/>
      </bottom>
      <diagonal/>
    </border>
  </borders>
  <cellStyleXfs count="49">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6" applyNumberFormat="0" applyAlignment="0" applyProtection="0"/>
    <xf numFmtId="0" fontId="11" fillId="28" borderId="7" applyNumberFormat="0" applyAlignment="0" applyProtection="0"/>
    <xf numFmtId="0" fontId="12" fillId="28" borderId="6" applyNumberFormat="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5" fillId="0" borderId="0" applyNumberFormat="0" applyFill="0" applyBorder="0" applyAlignment="0" applyProtection="0"/>
    <xf numFmtId="0" fontId="16" fillId="0" borderId="11" applyNumberFormat="0" applyFill="0" applyAlignment="0" applyProtection="0"/>
    <xf numFmtId="0" fontId="17" fillId="29" borderId="12"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8" fillId="0" borderId="0"/>
    <xf numFmtId="0" fontId="20" fillId="31" borderId="0" applyNumberFormat="0" applyBorder="0" applyAlignment="0" applyProtection="0"/>
    <xf numFmtId="0" fontId="21" fillId="0" borderId="0" applyNumberFormat="0" applyFill="0" applyBorder="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22" fillId="0" borderId="14" applyNumberFormat="0" applyFill="0" applyAlignment="0" applyProtection="0"/>
    <xf numFmtId="0" fontId="23" fillId="0" borderId="0" applyNumberFormat="0" applyFill="0" applyBorder="0" applyAlignment="0" applyProtection="0"/>
    <xf numFmtId="0" fontId="24" fillId="33" borderId="0" applyNumberFormat="0" applyBorder="0" applyAlignment="0" applyProtection="0"/>
    <xf numFmtId="4" fontId="36" fillId="0" borderId="21">
      <alignment horizontal="right" vertical="top" shrinkToFit="1"/>
    </xf>
    <xf numFmtId="1" fontId="37" fillId="0" borderId="21">
      <alignment horizontal="center" vertical="top" shrinkToFit="1"/>
    </xf>
  </cellStyleXfs>
  <cellXfs count="159">
    <xf numFmtId="0" fontId="0" fillId="0" borderId="0" xfId="0"/>
    <xf numFmtId="0" fontId="1" fillId="0" borderId="1" xfId="0" applyFont="1" applyBorder="1" applyAlignment="1">
      <alignment horizontal="center" wrapText="1"/>
    </xf>
    <xf numFmtId="0" fontId="2" fillId="0" borderId="1" xfId="0" applyFont="1" applyBorder="1" applyAlignment="1">
      <alignment horizontal="center" wrapText="1"/>
    </xf>
    <xf numFmtId="49" fontId="5" fillId="2" borderId="1" xfId="36" applyNumberFormat="1" applyFont="1" applyFill="1" applyBorder="1" applyAlignment="1">
      <alignment horizontal="center" shrinkToFit="1"/>
    </xf>
    <xf numFmtId="0" fontId="5" fillId="0" borderId="0" xfId="0" applyFont="1"/>
    <xf numFmtId="0" fontId="6" fillId="0" borderId="0" xfId="0" applyFont="1"/>
    <xf numFmtId="0" fontId="2" fillId="0" borderId="4" xfId="0" applyFont="1" applyBorder="1" applyAlignment="1">
      <alignment horizontal="center" wrapText="1"/>
    </xf>
    <xf numFmtId="49" fontId="2" fillId="0" borderId="1" xfId="0" applyNumberFormat="1" applyFont="1" applyBorder="1" applyAlignment="1">
      <alignment horizontal="center" wrapText="1"/>
    </xf>
    <xf numFmtId="0" fontId="25" fillId="0" borderId="0" xfId="0" applyFont="1" applyAlignment="1">
      <alignment wrapText="1"/>
    </xf>
    <xf numFmtId="0" fontId="25" fillId="0" borderId="1" xfId="0" applyFont="1" applyBorder="1" applyAlignment="1">
      <alignment wrapText="1"/>
    </xf>
    <xf numFmtId="0" fontId="29" fillId="0" borderId="1" xfId="0" applyFont="1" applyBorder="1" applyAlignment="1">
      <alignment wrapText="1"/>
    </xf>
    <xf numFmtId="0" fontId="30" fillId="0" borderId="1" xfId="0" applyFont="1" applyBorder="1" applyAlignment="1">
      <alignment wrapText="1"/>
    </xf>
    <xf numFmtId="0" fontId="26" fillId="0" borderId="1" xfId="0" applyFont="1" applyBorder="1" applyAlignment="1">
      <alignment wrapText="1"/>
    </xf>
    <xf numFmtId="0" fontId="25" fillId="2" borderId="1" xfId="36" applyFont="1" applyFill="1" applyBorder="1" applyAlignment="1">
      <alignment vertical="top" wrapText="1"/>
    </xf>
    <xf numFmtId="0" fontId="25" fillId="0" borderId="0" xfId="0" applyFont="1" applyAlignment="1">
      <alignment horizontal="justify"/>
    </xf>
    <xf numFmtId="0" fontId="1" fillId="0" borderId="4" xfId="0" applyFont="1" applyBorder="1" applyAlignment="1">
      <alignment horizontal="center" wrapText="1"/>
    </xf>
    <xf numFmtId="0" fontId="30" fillId="0" borderId="16" xfId="0" applyFont="1" applyBorder="1" applyAlignment="1">
      <alignment wrapText="1"/>
    </xf>
    <xf numFmtId="0" fontId="30" fillId="0" borderId="4" xfId="0" applyFont="1" applyBorder="1" applyAlignment="1">
      <alignment horizontal="center" wrapText="1"/>
    </xf>
    <xf numFmtId="0" fontId="25" fillId="34" borderId="4" xfId="0" applyFont="1" applyFill="1" applyBorder="1" applyAlignment="1">
      <alignment wrapText="1"/>
    </xf>
    <xf numFmtId="0" fontId="29" fillId="0" borderId="17" xfId="0" applyNumberFormat="1" applyFont="1" applyBorder="1" applyAlignment="1">
      <alignment wrapText="1"/>
    </xf>
    <xf numFmtId="0" fontId="29" fillId="0" borderId="1" xfId="0" applyFont="1" applyBorder="1" applyAlignment="1">
      <alignment vertical="top" wrapText="1"/>
    </xf>
    <xf numFmtId="49" fontId="5" fillId="0" borderId="0" xfId="0" applyNumberFormat="1" applyFont="1"/>
    <xf numFmtId="49" fontId="1" fillId="0" borderId="1" xfId="0" applyNumberFormat="1" applyFont="1" applyBorder="1" applyAlignment="1">
      <alignment horizontal="center"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26" fillId="0" borderId="1" xfId="0" applyFont="1" applyBorder="1" applyAlignment="1">
      <alignment horizontal="center" wrapText="1"/>
    </xf>
    <xf numFmtId="0" fontId="26" fillId="0" borderId="1" xfId="0" applyFont="1" applyBorder="1" applyAlignment="1">
      <alignment vertical="center" wrapText="1"/>
    </xf>
    <xf numFmtId="0" fontId="30" fillId="0" borderId="1" xfId="0" applyFont="1" applyBorder="1" applyAlignment="1">
      <alignment vertical="top" wrapText="1"/>
    </xf>
    <xf numFmtId="0" fontId="26" fillId="0" borderId="1" xfId="0" applyFont="1" applyBorder="1" applyAlignment="1">
      <alignment vertical="top" wrapText="1"/>
    </xf>
    <xf numFmtId="49" fontId="28" fillId="0" borderId="1" xfId="0" applyNumberFormat="1" applyFont="1" applyBorder="1" applyAlignment="1">
      <alignment horizontal="center" wrapText="1"/>
    </xf>
    <xf numFmtId="0" fontId="28" fillId="0" borderId="1" xfId="0" applyFont="1" applyBorder="1" applyAlignment="1">
      <alignment horizontal="center" wrapText="1"/>
    </xf>
    <xf numFmtId="0" fontId="28" fillId="0" borderId="1" xfId="0" applyFont="1" applyBorder="1" applyAlignment="1">
      <alignment vertical="top" wrapText="1"/>
    </xf>
    <xf numFmtId="0" fontId="30" fillId="0" borderId="1" xfId="0" applyFont="1" applyBorder="1" applyAlignment="1">
      <alignment horizontal="center" wrapText="1"/>
    </xf>
    <xf numFmtId="0" fontId="26" fillId="0" borderId="4" xfId="0" applyFont="1" applyBorder="1" applyAlignment="1">
      <alignment vertical="top" wrapText="1"/>
    </xf>
    <xf numFmtId="0" fontId="29" fillId="0" borderId="4" xfId="0" applyFont="1" applyBorder="1" applyAlignment="1">
      <alignment vertical="top" wrapText="1"/>
    </xf>
    <xf numFmtId="0" fontId="25" fillId="0" borderId="1" xfId="0" applyFont="1" applyBorder="1" applyAlignment="1">
      <alignment vertical="top" wrapText="1"/>
    </xf>
    <xf numFmtId="0" fontId="27" fillId="0" borderId="1" xfId="0" applyFont="1" applyBorder="1" applyAlignment="1">
      <alignment vertical="top" wrapText="1"/>
    </xf>
    <xf numFmtId="0" fontId="25" fillId="0" borderId="1" xfId="0" applyFont="1" applyBorder="1" applyAlignment="1">
      <alignment horizontal="justify" vertical="top"/>
    </xf>
    <xf numFmtId="0" fontId="25" fillId="0" borderId="1" xfId="0" applyFont="1" applyBorder="1" applyAlignment="1">
      <alignment horizontal="justify" vertical="top" wrapText="1"/>
    </xf>
    <xf numFmtId="0" fontId="29" fillId="0" borderId="1" xfId="0" applyFont="1" applyBorder="1" applyAlignment="1">
      <alignment horizontal="justify" vertical="top" wrapText="1"/>
    </xf>
    <xf numFmtId="0" fontId="29" fillId="0" borderId="1" xfId="0" applyFont="1" applyBorder="1" applyAlignment="1">
      <alignment horizontal="justify" vertical="top"/>
    </xf>
    <xf numFmtId="0" fontId="25" fillId="2" borderId="1" xfId="36" applyNumberFormat="1" applyFont="1" applyFill="1" applyBorder="1" applyAlignment="1">
      <alignment vertical="top" wrapText="1"/>
    </xf>
    <xf numFmtId="0" fontId="25" fillId="0" borderId="1" xfId="0" applyFont="1" applyBorder="1" applyAlignment="1">
      <alignment horizontal="left" vertical="top" wrapText="1"/>
    </xf>
    <xf numFmtId="0" fontId="27" fillId="0" borderId="1" xfId="0" applyFont="1" applyBorder="1" applyAlignment="1">
      <alignment horizontal="left" vertical="top" wrapText="1"/>
    </xf>
    <xf numFmtId="49" fontId="7" fillId="2" borderId="1" xfId="36" applyNumberFormat="1" applyFont="1" applyFill="1" applyBorder="1" applyAlignment="1">
      <alignment horizontal="center" shrinkToFit="1"/>
    </xf>
    <xf numFmtId="0" fontId="2" fillId="0" borderId="3" xfId="0" applyFont="1" applyBorder="1" applyAlignment="1">
      <alignment horizontal="center" wrapText="1"/>
    </xf>
    <xf numFmtId="0" fontId="27" fillId="0" borderId="16" xfId="0" applyFont="1" applyBorder="1" applyAlignment="1">
      <alignment vertical="top" wrapText="1"/>
    </xf>
    <xf numFmtId="0" fontId="25" fillId="0" borderId="16" xfId="0" applyFont="1" applyBorder="1" applyAlignment="1">
      <alignment vertical="top" wrapText="1"/>
    </xf>
    <xf numFmtId="0" fontId="28" fillId="0" borderId="2" xfId="0" applyFont="1" applyBorder="1" applyAlignment="1">
      <alignment horizontal="center" wrapText="1"/>
    </xf>
    <xf numFmtId="0" fontId="30" fillId="0" borderId="2" xfId="0" applyFont="1" applyBorder="1" applyAlignment="1">
      <alignment horizontal="center" wrapText="1"/>
    </xf>
    <xf numFmtId="0" fontId="27" fillId="0" borderId="1" xfId="0" applyFont="1" applyBorder="1" applyAlignment="1">
      <alignment vertical="top"/>
    </xf>
    <xf numFmtId="0" fontId="28" fillId="0" borderId="1" xfId="0" applyFont="1" applyBorder="1" applyAlignment="1">
      <alignment horizontal="center" vertical="top" wrapText="1"/>
    </xf>
    <xf numFmtId="0" fontId="25" fillId="0" borderId="1" xfId="0" applyNumberFormat="1" applyFont="1" applyBorder="1" applyAlignment="1">
      <alignment vertical="top" wrapText="1"/>
    </xf>
    <xf numFmtId="0" fontId="25" fillId="0" borderId="4" xfId="0" applyFont="1" applyBorder="1" applyAlignment="1">
      <alignment horizontal="left" vertical="top" wrapText="1"/>
    </xf>
    <xf numFmtId="0" fontId="29" fillId="0" borderId="2" xfId="0" applyFont="1" applyBorder="1" applyAlignment="1">
      <alignment vertical="top" wrapText="1"/>
    </xf>
    <xf numFmtId="0" fontId="28" fillId="0" borderId="2" xfId="0" applyFont="1" applyBorder="1" applyAlignment="1">
      <alignment vertical="top" wrapText="1"/>
    </xf>
    <xf numFmtId="0" fontId="25" fillId="0" borderId="2" xfId="0" applyFont="1" applyBorder="1" applyAlignment="1">
      <alignment horizontal="justify"/>
    </xf>
    <xf numFmtId="0" fontId="29" fillId="0" borderId="2" xfId="0" applyNumberFormat="1" applyFont="1" applyBorder="1" applyAlignment="1">
      <alignment vertical="top" wrapText="1"/>
    </xf>
    <xf numFmtId="0" fontId="30" fillId="0" borderId="4" xfId="0" applyFont="1" applyBorder="1" applyAlignment="1">
      <alignment vertical="top" wrapText="1"/>
    </xf>
    <xf numFmtId="0" fontId="29" fillId="0" borderId="1" xfId="0" applyFont="1" applyFill="1" applyBorder="1" applyAlignment="1">
      <alignment wrapText="1"/>
    </xf>
    <xf numFmtId="2" fontId="34" fillId="0" borderId="1" xfId="0" applyNumberFormat="1" applyFont="1" applyBorder="1" applyAlignment="1">
      <alignment horizontal="center" wrapText="1"/>
    </xf>
    <xf numFmtId="2" fontId="35" fillId="0" borderId="1" xfId="0" applyNumberFormat="1" applyFont="1" applyBorder="1" applyAlignment="1">
      <alignment horizontal="center" wrapText="1"/>
    </xf>
    <xf numFmtId="49" fontId="33" fillId="2" borderId="1" xfId="36" applyNumberFormat="1" applyFont="1" applyFill="1" applyBorder="1" applyAlignment="1">
      <alignment horizontal="center" shrinkToFit="1"/>
    </xf>
    <xf numFmtId="0" fontId="27" fillId="0" borderId="1" xfId="0" applyFont="1" applyBorder="1" applyAlignment="1">
      <alignment horizontal="center"/>
    </xf>
    <xf numFmtId="0" fontId="29" fillId="0" borderId="1" xfId="0" applyFont="1" applyBorder="1" applyAlignment="1">
      <alignment horizontal="center" wrapText="1"/>
    </xf>
    <xf numFmtId="0" fontId="25" fillId="0" borderId="1" xfId="0" applyFont="1" applyBorder="1" applyAlignment="1">
      <alignment horizontal="center"/>
    </xf>
    <xf numFmtId="0" fontId="25" fillId="0" borderId="1" xfId="0" applyFont="1" applyFill="1" applyBorder="1" applyAlignment="1">
      <alignment horizontal="center"/>
    </xf>
    <xf numFmtId="49" fontId="27" fillId="2" borderId="1" xfId="36" applyNumberFormat="1" applyFont="1" applyFill="1" applyBorder="1" applyAlignment="1">
      <alignment horizontal="center" shrinkToFit="1"/>
    </xf>
    <xf numFmtId="0" fontId="25" fillId="0" borderId="0" xfId="0" applyFont="1" applyAlignment="1">
      <alignment horizontal="center"/>
    </xf>
    <xf numFmtId="0" fontId="25" fillId="0" borderId="1" xfId="0" applyFont="1" applyBorder="1" applyAlignment="1">
      <alignment horizontal="center" wrapText="1"/>
    </xf>
    <xf numFmtId="0" fontId="4" fillId="0" borderId="4" xfId="0" applyFont="1" applyBorder="1" applyAlignment="1">
      <alignment horizontal="center"/>
    </xf>
    <xf numFmtId="0" fontId="29" fillId="0" borderId="1" xfId="0" applyFont="1" applyBorder="1" applyAlignment="1">
      <alignment horizontal="center"/>
    </xf>
    <xf numFmtId="0" fontId="27" fillId="0" borderId="1" xfId="0" applyFont="1" applyBorder="1" applyAlignment="1">
      <alignment horizontal="center" wrapText="1"/>
    </xf>
    <xf numFmtId="0" fontId="27" fillId="0" borderId="3" xfId="0" applyFont="1" applyBorder="1" applyAlignment="1">
      <alignment horizontal="center" wrapText="1"/>
    </xf>
    <xf numFmtId="0" fontId="25" fillId="2" borderId="1" xfId="36" applyFont="1" applyFill="1" applyBorder="1" applyAlignment="1">
      <alignment horizontal="center" wrapText="1"/>
    </xf>
    <xf numFmtId="0" fontId="25" fillId="2" borderId="1" xfId="36" applyNumberFormat="1" applyFont="1" applyFill="1" applyBorder="1" applyAlignment="1">
      <alignment horizontal="center" wrapText="1"/>
    </xf>
    <xf numFmtId="0" fontId="29" fillId="0" borderId="3" xfId="0" applyFont="1" applyBorder="1" applyAlignment="1">
      <alignment horizontal="center" wrapText="1"/>
    </xf>
    <xf numFmtId="0" fontId="5" fillId="2" borderId="3" xfId="36" applyFont="1" applyFill="1" applyBorder="1" applyAlignment="1">
      <alignment horizontal="center" wrapText="1"/>
    </xf>
    <xf numFmtId="0" fontId="26" fillId="0" borderId="4" xfId="0" applyFont="1" applyBorder="1" applyAlignment="1">
      <alignment horizontal="center" wrapText="1"/>
    </xf>
    <xf numFmtId="0" fontId="29" fillId="0" borderId="4" xfId="0" applyFont="1" applyBorder="1" applyAlignment="1">
      <alignment horizontal="center" wrapText="1"/>
    </xf>
    <xf numFmtId="0" fontId="29" fillId="0" borderId="17" xfId="0" applyFont="1" applyBorder="1" applyAlignment="1">
      <alignment horizontal="center" wrapText="1"/>
    </xf>
    <xf numFmtId="0" fontId="25" fillId="0" borderId="1" xfId="0" applyNumberFormat="1" applyFont="1" applyBorder="1" applyAlignment="1">
      <alignment horizontal="center" wrapText="1"/>
    </xf>
    <xf numFmtId="0" fontId="25" fillId="0" borderId="4" xfId="0" applyFont="1" applyBorder="1" applyAlignment="1">
      <alignment horizontal="center" wrapText="1"/>
    </xf>
    <xf numFmtId="0" fontId="29" fillId="0" borderId="2" xfId="0" applyFont="1" applyBorder="1" applyAlignment="1">
      <alignment horizontal="center" wrapText="1"/>
    </xf>
    <xf numFmtId="2" fontId="3" fillId="34" borderId="2" xfId="0" applyNumberFormat="1" applyFont="1" applyFill="1" applyBorder="1" applyAlignment="1">
      <alignment wrapText="1"/>
    </xf>
    <xf numFmtId="2" fontId="3" fillId="0" borderId="2" xfId="0" applyNumberFormat="1" applyFont="1" applyBorder="1" applyAlignment="1">
      <alignment wrapText="1"/>
    </xf>
    <xf numFmtId="2" fontId="3" fillId="0" borderId="1" xfId="0" applyNumberFormat="1" applyFont="1" applyBorder="1"/>
    <xf numFmtId="2" fontId="3" fillId="0" borderId="1" xfId="0" applyNumberFormat="1" applyFont="1" applyBorder="1" applyAlignment="1">
      <alignment wrapText="1"/>
    </xf>
    <xf numFmtId="2" fontId="3" fillId="2" borderId="1" xfId="36" applyNumberFormat="1" applyFont="1" applyFill="1" applyBorder="1" applyAlignment="1">
      <alignment horizontal="center" shrinkToFit="1"/>
    </xf>
    <xf numFmtId="0" fontId="26" fillId="0" borderId="1" xfId="0" applyFont="1" applyBorder="1" applyAlignment="1">
      <alignment horizontal="center"/>
    </xf>
    <xf numFmtId="0" fontId="25" fillId="0" borderId="1" xfId="0" applyFont="1" applyBorder="1"/>
    <xf numFmtId="2" fontId="35" fillId="34" borderId="1" xfId="0" applyNumberFormat="1" applyFont="1" applyFill="1" applyBorder="1" applyAlignment="1">
      <alignment horizontal="center" wrapText="1"/>
    </xf>
    <xf numFmtId="0" fontId="25" fillId="2" borderId="1" xfId="36" applyFont="1" applyFill="1" applyBorder="1" applyAlignment="1">
      <alignment wrapText="1"/>
    </xf>
    <xf numFmtId="2" fontId="4" fillId="34" borderId="1" xfId="36" applyNumberFormat="1" applyFont="1" applyFill="1" applyBorder="1" applyAlignment="1">
      <alignment horizontal="center" shrinkToFit="1"/>
    </xf>
    <xf numFmtId="0" fontId="30" fillId="0" borderId="20" xfId="0" applyFont="1" applyBorder="1" applyAlignment="1">
      <alignment wrapText="1"/>
    </xf>
    <xf numFmtId="0" fontId="30" fillId="0" borderId="2" xfId="0" quotePrefix="1" applyFont="1" applyBorder="1" applyAlignment="1">
      <alignment horizontal="center" wrapText="1"/>
    </xf>
    <xf numFmtId="0" fontId="26" fillId="0" borderId="2" xfId="0" applyNumberFormat="1" applyFont="1" applyBorder="1" applyAlignment="1">
      <alignment vertical="top" wrapText="1"/>
    </xf>
    <xf numFmtId="0" fontId="28" fillId="0" borderId="2" xfId="0" quotePrefix="1" applyFont="1" applyBorder="1" applyAlignment="1">
      <alignment horizontal="center" wrapText="1"/>
    </xf>
    <xf numFmtId="0" fontId="27" fillId="0" borderId="1" xfId="0" applyFont="1" applyBorder="1"/>
    <xf numFmtId="0" fontId="28" fillId="0" borderId="4" xfId="0" applyFont="1" applyBorder="1" applyAlignment="1">
      <alignment horizontal="center" wrapText="1"/>
    </xf>
    <xf numFmtId="2" fontId="34" fillId="34" borderId="1" xfId="0" applyNumberFormat="1" applyFont="1" applyFill="1" applyBorder="1" applyAlignment="1">
      <alignment horizontal="center" wrapText="1"/>
    </xf>
    <xf numFmtId="0" fontId="27" fillId="0" borderId="1" xfId="0" applyFont="1" applyBorder="1" applyAlignment="1">
      <alignment wrapText="1"/>
    </xf>
    <xf numFmtId="0" fontId="25" fillId="0" borderId="4" xfId="0" applyFont="1" applyBorder="1" applyAlignment="1"/>
    <xf numFmtId="2" fontId="4" fillId="34" borderId="1" xfId="0" applyNumberFormat="1" applyFont="1" applyFill="1" applyBorder="1" applyAlignment="1">
      <alignment horizontal="center"/>
    </xf>
    <xf numFmtId="0" fontId="29" fillId="0" borderId="1" xfId="0" applyFont="1" applyBorder="1"/>
    <xf numFmtId="0" fontId="6" fillId="0" borderId="1" xfId="0" applyFont="1" applyBorder="1"/>
    <xf numFmtId="2" fontId="4" fillId="34" borderId="1" xfId="0" applyNumberFormat="1" applyFont="1" applyFill="1" applyBorder="1" applyAlignment="1">
      <alignment horizontal="center" wrapText="1"/>
    </xf>
    <xf numFmtId="49" fontId="2" fillId="0" borderId="3" xfId="0" applyNumberFormat="1" applyFont="1" applyBorder="1" applyAlignment="1">
      <alignment horizontal="center" wrapText="1"/>
    </xf>
    <xf numFmtId="0" fontId="6" fillId="0" borderId="1" xfId="0" applyFont="1" applyBorder="1" applyAlignment="1">
      <alignment horizontal="center"/>
    </xf>
    <xf numFmtId="2" fontId="6" fillId="0" borderId="1" xfId="0" applyNumberFormat="1" applyFont="1" applyBorder="1" applyAlignment="1">
      <alignment horizontal="center"/>
    </xf>
    <xf numFmtId="49" fontId="6" fillId="0" borderId="0" xfId="0" applyNumberFormat="1" applyFont="1"/>
    <xf numFmtId="0" fontId="5" fillId="0" borderId="0" xfId="0" applyFont="1" applyAlignment="1">
      <alignment horizontal="center"/>
    </xf>
    <xf numFmtId="0" fontId="6" fillId="0" borderId="0" xfId="0" applyFont="1" applyAlignment="1">
      <alignment horizontal="center"/>
    </xf>
    <xf numFmtId="2" fontId="3" fillId="34" borderId="2" xfId="0" applyNumberFormat="1" applyFont="1" applyFill="1" applyBorder="1" applyAlignment="1">
      <alignment horizontal="center" wrapText="1"/>
    </xf>
    <xf numFmtId="2" fontId="3" fillId="0" borderId="2" xfId="0" applyNumberFormat="1" applyFont="1" applyBorder="1" applyAlignment="1">
      <alignment horizontal="center" wrapText="1"/>
    </xf>
    <xf numFmtId="2" fontId="3" fillId="0" borderId="1" xfId="0" applyNumberFormat="1" applyFont="1" applyBorder="1" applyAlignment="1">
      <alignment horizontal="center"/>
    </xf>
    <xf numFmtId="2" fontId="3" fillId="0" borderId="1" xfId="0" applyNumberFormat="1" applyFont="1" applyBorder="1" applyAlignment="1">
      <alignment horizontal="center" wrapText="1"/>
    </xf>
    <xf numFmtId="2" fontId="4" fillId="0" borderId="1" xfId="0" applyNumberFormat="1" applyFont="1" applyBorder="1" applyAlignment="1">
      <alignment horizontal="center"/>
    </xf>
    <xf numFmtId="2" fontId="4" fillId="0" borderId="1" xfId="0" applyNumberFormat="1" applyFont="1" applyFill="1" applyBorder="1" applyAlignment="1">
      <alignment horizontal="center"/>
    </xf>
    <xf numFmtId="2" fontId="6" fillId="0" borderId="0" xfId="0" applyNumberFormat="1" applyFont="1" applyAlignment="1">
      <alignment horizontal="center"/>
    </xf>
    <xf numFmtId="2" fontId="30" fillId="0" borderId="1" xfId="0" applyNumberFormat="1" applyFont="1" applyBorder="1" applyAlignment="1">
      <alignment horizontal="center" wrapText="1"/>
    </xf>
    <xf numFmtId="0" fontId="32" fillId="0" borderId="18" xfId="0" applyFont="1" applyBorder="1" applyAlignment="1">
      <alignment horizontal="center" vertical="top" wrapText="1"/>
    </xf>
    <xf numFmtId="0" fontId="32" fillId="0" borderId="19" xfId="0" applyFont="1" applyBorder="1" applyAlignment="1">
      <alignment horizontal="center" vertical="top" wrapText="1"/>
    </xf>
    <xf numFmtId="0" fontId="25" fillId="0" borderId="3" xfId="0" applyFont="1" applyBorder="1" applyAlignment="1">
      <alignment horizontal="center"/>
    </xf>
    <xf numFmtId="0" fontId="25" fillId="0" borderId="1" xfId="0" quotePrefix="1" applyFont="1" applyBorder="1" applyAlignment="1">
      <alignment horizontal="center"/>
    </xf>
    <xf numFmtId="2" fontId="5" fillId="2" borderId="1" xfId="36" applyNumberFormat="1" applyFont="1" applyFill="1" applyBorder="1" applyAlignment="1">
      <alignment horizontal="center" shrinkToFit="1"/>
    </xf>
    <xf numFmtId="0" fontId="1" fillId="0" borderId="3" xfId="0" applyFont="1" applyBorder="1" applyAlignment="1">
      <alignment horizontal="center" wrapText="1"/>
    </xf>
    <xf numFmtId="0" fontId="30" fillId="0" borderId="16" xfId="0" applyFont="1" applyBorder="1" applyAlignment="1">
      <alignment vertical="top" wrapText="1"/>
    </xf>
    <xf numFmtId="0" fontId="29" fillId="0" borderId="1" xfId="0" applyFont="1" applyFill="1" applyBorder="1"/>
    <xf numFmtId="2" fontId="4" fillId="0" borderId="1" xfId="0" applyNumberFormat="1" applyFont="1" applyBorder="1" applyAlignment="1">
      <alignment horizontal="center" vertical="center"/>
    </xf>
    <xf numFmtId="2" fontId="35" fillId="0" borderId="1" xfId="0" applyNumberFormat="1" applyFont="1" applyFill="1" applyBorder="1" applyAlignment="1">
      <alignment horizontal="center" wrapText="1"/>
    </xf>
    <xf numFmtId="0" fontId="25" fillId="2" borderId="1" xfId="36" applyNumberFormat="1" applyFont="1" applyFill="1" applyBorder="1" applyAlignment="1">
      <alignment wrapText="1"/>
    </xf>
    <xf numFmtId="49" fontId="33" fillId="0" borderId="0" xfId="0" applyNumberFormat="1" applyFont="1"/>
    <xf numFmtId="2" fontId="33" fillId="0" borderId="0" xfId="0" applyNumberFormat="1" applyFont="1" applyAlignment="1">
      <alignment horizontal="center"/>
    </xf>
    <xf numFmtId="0" fontId="33" fillId="0" borderId="0" xfId="0" applyNumberFormat="1" applyFont="1"/>
    <xf numFmtId="0" fontId="33" fillId="0" borderId="0" xfId="0" applyNumberFormat="1" applyFont="1" applyAlignment="1">
      <alignment horizontal="center"/>
    </xf>
    <xf numFmtId="0" fontId="33" fillId="0" borderId="0" xfId="0" applyFont="1"/>
    <xf numFmtId="0" fontId="33" fillId="0" borderId="0" xfId="0" applyFont="1" applyAlignment="1">
      <alignment horizontal="center"/>
    </xf>
    <xf numFmtId="0" fontId="25" fillId="0" borderId="0" xfId="0" applyFont="1"/>
    <xf numFmtId="0" fontId="5" fillId="0" borderId="1" xfId="0" applyFont="1" applyBorder="1" applyAlignment="1">
      <alignment horizontal="center"/>
    </xf>
    <xf numFmtId="0" fontId="29" fillId="0" borderId="16" xfId="0" applyNumberFormat="1" applyFont="1" applyBorder="1" applyAlignment="1">
      <alignment horizontal="justify" vertical="top"/>
    </xf>
    <xf numFmtId="2" fontId="2" fillId="0" borderId="1" xfId="0" applyNumberFormat="1" applyFont="1" applyFill="1" applyBorder="1" applyAlignment="1">
      <alignment horizontal="center" wrapText="1"/>
    </xf>
    <xf numFmtId="2" fontId="3" fillId="34" borderId="1" xfId="0" applyNumberFormat="1" applyFont="1" applyFill="1" applyBorder="1" applyAlignment="1">
      <alignment horizontal="center"/>
    </xf>
    <xf numFmtId="0" fontId="25" fillId="0" borderId="1" xfId="36" applyFont="1" applyFill="1" applyBorder="1" applyAlignment="1">
      <alignment wrapText="1"/>
    </xf>
    <xf numFmtId="0" fontId="30" fillId="0" borderId="1" xfId="0" applyFont="1" applyFill="1" applyBorder="1" applyAlignment="1">
      <alignment horizontal="center" wrapText="1"/>
    </xf>
    <xf numFmtId="2" fontId="25" fillId="0" borderId="1" xfId="0" applyNumberFormat="1" applyFont="1" applyBorder="1" applyAlignment="1">
      <alignment horizontal="center"/>
    </xf>
    <xf numFmtId="0" fontId="38" fillId="0" borderId="1" xfId="0" applyFont="1" applyBorder="1" applyAlignment="1">
      <alignment wrapText="1"/>
    </xf>
    <xf numFmtId="0" fontId="38" fillId="0" borderId="1" xfId="0" applyFont="1" applyBorder="1" applyAlignment="1">
      <alignment horizontal="center"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26" fillId="0" borderId="0" xfId="0" applyFont="1" applyAlignment="1">
      <alignment horizontal="center"/>
    </xf>
    <xf numFmtId="0" fontId="5" fillId="0" borderId="5" xfId="0" applyFont="1" applyBorder="1" applyAlignment="1">
      <alignment horizontal="center"/>
    </xf>
    <xf numFmtId="0" fontId="26" fillId="0" borderId="15" xfId="0" applyFont="1" applyBorder="1" applyAlignment="1">
      <alignment horizontal="center" vertical="top" wrapText="1"/>
    </xf>
    <xf numFmtId="0" fontId="26" fillId="0" borderId="23" xfId="0" applyFont="1" applyBorder="1" applyAlignment="1">
      <alignment horizontal="center" vertical="top" wrapText="1"/>
    </xf>
    <xf numFmtId="0" fontId="32" fillId="0" borderId="18" xfId="0" applyFont="1" applyBorder="1" applyAlignment="1">
      <alignment horizontal="center" vertical="top" wrapText="1"/>
    </xf>
    <xf numFmtId="0" fontId="32" fillId="0" borderId="23" xfId="0" applyFont="1" applyBorder="1" applyAlignment="1">
      <alignment horizontal="center" vertical="top" wrapText="1"/>
    </xf>
    <xf numFmtId="0" fontId="32" fillId="0" borderId="15" xfId="0" applyFont="1" applyBorder="1" applyAlignment="1">
      <alignment horizontal="center" vertical="top" wrapText="1"/>
    </xf>
    <xf numFmtId="0" fontId="32" fillId="0" borderId="22" xfId="0" applyFont="1" applyBorder="1" applyAlignment="1">
      <alignment horizontal="center" vertical="top" wrapText="1"/>
    </xf>
    <xf numFmtId="0" fontId="32" fillId="0" borderId="24" xfId="0" applyFont="1" applyBorder="1" applyAlignment="1">
      <alignment horizontal="center" vertical="top" wrapText="1"/>
    </xf>
  </cellXfs>
  <cellStyles count="4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8"/>
    <cellStyle name="xl37"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M212"/>
  <sheetViews>
    <sheetView tabSelected="1" topLeftCell="A169" workbookViewId="0">
      <selection activeCell="G31" sqref="G31"/>
    </sheetView>
  </sheetViews>
  <sheetFormatPr defaultRowHeight="15"/>
  <cols>
    <col min="1" max="1" width="87.42578125" style="5" customWidth="1"/>
    <col min="2" max="2" width="7.42578125" style="5" customWidth="1"/>
    <col min="3" max="3" width="7.5703125" style="5" customWidth="1"/>
    <col min="4" max="4" width="6.42578125" style="5" customWidth="1"/>
    <col min="5" max="5" width="19.7109375" style="5" customWidth="1"/>
    <col min="6" max="6" width="6.85546875" style="5" customWidth="1"/>
    <col min="7" max="7" width="22.140625" style="112" customWidth="1"/>
    <col min="8" max="8" width="19" style="5" hidden="1" customWidth="1"/>
    <col min="9" max="9" width="21" style="5" hidden="1" customWidth="1"/>
    <col min="10" max="10" width="19.85546875" style="112" hidden="1" customWidth="1"/>
    <col min="11" max="11" width="21.7109375" style="112" hidden="1" customWidth="1"/>
    <col min="12" max="12" width="24.140625" style="5" hidden="1" customWidth="1"/>
    <col min="13" max="13" width="23.85546875" style="5" hidden="1" customWidth="1"/>
    <col min="14" max="16384" width="9.140625" style="5"/>
  </cols>
  <sheetData>
    <row r="1" spans="1:13" ht="15.75">
      <c r="A1" s="4"/>
      <c r="B1" s="4"/>
      <c r="C1" s="4" t="s">
        <v>194</v>
      </c>
      <c r="D1" s="4"/>
      <c r="E1" s="4"/>
      <c r="F1" s="21"/>
      <c r="G1" s="111"/>
      <c r="J1" s="111"/>
      <c r="K1" s="111"/>
    </row>
    <row r="2" spans="1:13" ht="15.75">
      <c r="A2" s="4"/>
      <c r="B2" s="4"/>
      <c r="C2" s="4" t="s">
        <v>0</v>
      </c>
      <c r="D2" s="4"/>
      <c r="E2" s="4"/>
      <c r="F2" s="21"/>
      <c r="G2" s="111"/>
      <c r="J2" s="111"/>
      <c r="K2" s="111"/>
    </row>
    <row r="3" spans="1:13" ht="15.75">
      <c r="A3" s="4"/>
      <c r="B3" s="4"/>
      <c r="C3" s="4" t="s">
        <v>284</v>
      </c>
      <c r="D3" s="4"/>
      <c r="E3" s="4"/>
      <c r="F3" s="21"/>
      <c r="G3" s="111"/>
      <c r="J3" s="111"/>
      <c r="K3" s="111"/>
    </row>
    <row r="4" spans="1:13">
      <c r="A4" s="150" t="s">
        <v>283</v>
      </c>
      <c r="B4" s="150"/>
      <c r="C4" s="150"/>
      <c r="D4" s="150"/>
      <c r="E4" s="150"/>
      <c r="F4" s="150"/>
    </row>
    <row r="5" spans="1:13">
      <c r="A5" s="150"/>
      <c r="B5" s="150"/>
      <c r="C5" s="150"/>
      <c r="D5" s="150"/>
      <c r="E5" s="150"/>
      <c r="F5" s="150"/>
    </row>
    <row r="6" spans="1:13" ht="16.5" thickBot="1">
      <c r="A6" s="151"/>
      <c r="B6" s="151"/>
      <c r="C6" s="151"/>
      <c r="D6" s="151"/>
      <c r="E6" s="151"/>
      <c r="F6" s="151"/>
    </row>
    <row r="7" spans="1:13" ht="31.5" customHeight="1">
      <c r="A7" s="152" t="s">
        <v>1</v>
      </c>
      <c r="B7" s="154" t="s">
        <v>59</v>
      </c>
      <c r="C7" s="121" t="s">
        <v>60</v>
      </c>
      <c r="D7" s="154" t="s">
        <v>61</v>
      </c>
      <c r="E7" s="156" t="s">
        <v>2</v>
      </c>
      <c r="F7" s="157" t="s">
        <v>3</v>
      </c>
      <c r="G7" s="148" t="s">
        <v>285</v>
      </c>
      <c r="H7" s="23" t="s">
        <v>216</v>
      </c>
      <c r="I7" s="23" t="s">
        <v>217</v>
      </c>
      <c r="J7" s="23" t="s">
        <v>217</v>
      </c>
      <c r="K7" s="23" t="s">
        <v>229</v>
      </c>
      <c r="L7" s="148" t="s">
        <v>286</v>
      </c>
      <c r="M7" s="148" t="s">
        <v>287</v>
      </c>
    </row>
    <row r="8" spans="1:13" ht="15.75" customHeight="1">
      <c r="A8" s="153"/>
      <c r="B8" s="155"/>
      <c r="C8" s="122"/>
      <c r="D8" s="155"/>
      <c r="E8" s="155"/>
      <c r="F8" s="158"/>
      <c r="G8" s="149"/>
      <c r="H8" s="24" t="s">
        <v>62</v>
      </c>
      <c r="I8" s="24" t="s">
        <v>62</v>
      </c>
      <c r="J8" s="24" t="s">
        <v>62</v>
      </c>
      <c r="K8" s="24" t="s">
        <v>62</v>
      </c>
      <c r="L8" s="149"/>
      <c r="M8" s="149"/>
    </row>
    <row r="9" spans="1:13" ht="56.25">
      <c r="A9" s="12" t="s">
        <v>63</v>
      </c>
      <c r="B9" s="25" t="s">
        <v>64</v>
      </c>
      <c r="C9" s="25"/>
      <c r="D9" s="25"/>
      <c r="E9" s="63"/>
      <c r="F9" s="2"/>
      <c r="G9" s="113">
        <f>G10+G21+G33+G28+G31+G38+G36</f>
        <v>35398882.840000004</v>
      </c>
      <c r="H9" s="84" t="e">
        <f>H10+H21+H33+H28+H31+#REF!</f>
        <v>#REF!</v>
      </c>
      <c r="I9" s="84" t="e">
        <f>I10+I21+I33+I28+I31+#REF!</f>
        <v>#REF!</v>
      </c>
      <c r="J9" s="113">
        <f>J10+J21+J33+J28+J31+J38</f>
        <v>24565361.300000001</v>
      </c>
      <c r="K9" s="113">
        <f>K10+K21+K33+K28+K31+K38</f>
        <v>23314521.080000002</v>
      </c>
      <c r="L9" s="113">
        <f>L10+L21+L33+L28+L31+L38+L36</f>
        <v>33338668.759999998</v>
      </c>
      <c r="M9" s="113">
        <f>M10+M21+M33+M28+M31+M38+M36</f>
        <v>33356783.060000002</v>
      </c>
    </row>
    <row r="10" spans="1:13" ht="18.75">
      <c r="A10" s="26" t="s">
        <v>65</v>
      </c>
      <c r="B10" s="64"/>
      <c r="C10" s="25" t="s">
        <v>66</v>
      </c>
      <c r="D10" s="25">
        <v>13</v>
      </c>
      <c r="E10" s="65"/>
      <c r="F10" s="2"/>
      <c r="G10" s="114">
        <f>SUM(G11:G20)</f>
        <v>20125849.34</v>
      </c>
      <c r="H10" s="85">
        <f t="shared" ref="H10:I10" si="0">SUM(H11:H20)</f>
        <v>10413857</v>
      </c>
      <c r="I10" s="85">
        <f t="shared" si="0"/>
        <v>10413857</v>
      </c>
      <c r="J10" s="114">
        <f>SUM(J11:J20)</f>
        <v>10695207.75</v>
      </c>
      <c r="K10" s="114">
        <f>SUM(K11:K20)</f>
        <v>10133157.460000001</v>
      </c>
      <c r="L10" s="116">
        <f t="shared" ref="L10:M10" si="1">SUM(L11:L20)</f>
        <v>20027115.23</v>
      </c>
      <c r="M10" s="116">
        <f t="shared" si="1"/>
        <v>20045229.530000001</v>
      </c>
    </row>
    <row r="11" spans="1:13" ht="112.5">
      <c r="A11" s="20" t="s">
        <v>67</v>
      </c>
      <c r="B11" s="64"/>
      <c r="C11" s="64" t="s">
        <v>66</v>
      </c>
      <c r="D11" s="64">
        <v>13</v>
      </c>
      <c r="E11" s="65" t="s">
        <v>68</v>
      </c>
      <c r="F11" s="2">
        <v>100</v>
      </c>
      <c r="G11" s="91">
        <v>6542209</v>
      </c>
      <c r="H11" s="105">
        <v>4759707</v>
      </c>
      <c r="I11" s="105">
        <v>4759707</v>
      </c>
      <c r="J11" s="91">
        <v>5198843</v>
      </c>
      <c r="K11" s="91">
        <v>5198843</v>
      </c>
      <c r="L11" s="108">
        <v>6542209</v>
      </c>
      <c r="M11" s="108">
        <v>6542209</v>
      </c>
    </row>
    <row r="12" spans="1:13" ht="75">
      <c r="A12" s="20" t="s">
        <v>69</v>
      </c>
      <c r="B12" s="64"/>
      <c r="C12" s="64" t="s">
        <v>66</v>
      </c>
      <c r="D12" s="64">
        <v>13</v>
      </c>
      <c r="E12" s="65" t="s">
        <v>70</v>
      </c>
      <c r="F12" s="2">
        <v>200</v>
      </c>
      <c r="G12" s="91">
        <v>869379.9</v>
      </c>
      <c r="H12" s="105">
        <v>637998</v>
      </c>
      <c r="I12" s="105">
        <v>637998</v>
      </c>
      <c r="J12" s="91">
        <v>648862</v>
      </c>
      <c r="K12" s="91">
        <v>415613.46</v>
      </c>
      <c r="L12" s="108">
        <v>869380</v>
      </c>
      <c r="M12" s="108">
        <v>869380</v>
      </c>
    </row>
    <row r="13" spans="1:13" ht="56.25">
      <c r="A13" s="20" t="s">
        <v>71</v>
      </c>
      <c r="B13" s="64"/>
      <c r="C13" s="64" t="s">
        <v>66</v>
      </c>
      <c r="D13" s="64">
        <v>13</v>
      </c>
      <c r="E13" s="65" t="s">
        <v>21</v>
      </c>
      <c r="F13" s="2">
        <v>800</v>
      </c>
      <c r="G13" s="91">
        <v>2620</v>
      </c>
      <c r="H13" s="105">
        <v>2620</v>
      </c>
      <c r="I13" s="105">
        <v>2620</v>
      </c>
      <c r="J13" s="91">
        <v>2620</v>
      </c>
      <c r="K13" s="91">
        <v>2620</v>
      </c>
      <c r="L13" s="108">
        <v>2620</v>
      </c>
      <c r="M13" s="108">
        <v>2620</v>
      </c>
    </row>
    <row r="14" spans="1:13" ht="117.75" customHeight="1">
      <c r="A14" s="20" t="s">
        <v>248</v>
      </c>
      <c r="B14" s="64"/>
      <c r="C14" s="64" t="s">
        <v>66</v>
      </c>
      <c r="D14" s="64">
        <v>13</v>
      </c>
      <c r="E14" s="65" t="s">
        <v>249</v>
      </c>
      <c r="F14" s="2">
        <v>100</v>
      </c>
      <c r="G14" s="91">
        <v>76127</v>
      </c>
      <c r="H14" s="105"/>
      <c r="I14" s="105"/>
      <c r="J14" s="91"/>
      <c r="K14" s="91"/>
      <c r="L14" s="108">
        <v>76127</v>
      </c>
      <c r="M14" s="108">
        <v>76127</v>
      </c>
    </row>
    <row r="15" spans="1:13" ht="78.75" customHeight="1">
      <c r="A15" s="27" t="s">
        <v>72</v>
      </c>
      <c r="B15" s="32"/>
      <c r="C15" s="64" t="s">
        <v>66</v>
      </c>
      <c r="D15" s="64">
        <v>13</v>
      </c>
      <c r="E15" s="65" t="s">
        <v>22</v>
      </c>
      <c r="F15" s="2">
        <v>600</v>
      </c>
      <c r="G15" s="91">
        <v>7494638</v>
      </c>
      <c r="H15" s="105">
        <v>3793532</v>
      </c>
      <c r="I15" s="105">
        <v>3793532</v>
      </c>
      <c r="J15" s="91">
        <v>2793532</v>
      </c>
      <c r="K15" s="91">
        <v>2793532</v>
      </c>
      <c r="L15" s="108">
        <v>7414638</v>
      </c>
      <c r="M15" s="108">
        <v>7414638</v>
      </c>
    </row>
    <row r="16" spans="1:13" ht="78.75" customHeight="1">
      <c r="A16" s="27" t="s">
        <v>56</v>
      </c>
      <c r="B16" s="32"/>
      <c r="C16" s="64" t="s">
        <v>66</v>
      </c>
      <c r="D16" s="64">
        <v>13</v>
      </c>
      <c r="E16" s="65" t="s">
        <v>53</v>
      </c>
      <c r="F16" s="2">
        <v>600</v>
      </c>
      <c r="G16" s="91">
        <v>1763494</v>
      </c>
      <c r="H16" s="105"/>
      <c r="I16" s="105"/>
      <c r="J16" s="91">
        <v>1472549</v>
      </c>
      <c r="K16" s="91">
        <v>1472549</v>
      </c>
      <c r="L16" s="108">
        <v>1763494</v>
      </c>
      <c r="M16" s="108">
        <v>1763494</v>
      </c>
    </row>
    <row r="17" spans="1:13" ht="75">
      <c r="A17" s="20" t="s">
        <v>73</v>
      </c>
      <c r="B17" s="64"/>
      <c r="C17" s="64" t="s">
        <v>66</v>
      </c>
      <c r="D17" s="64">
        <v>13</v>
      </c>
      <c r="E17" s="65" t="s">
        <v>23</v>
      </c>
      <c r="F17" s="6">
        <v>200</v>
      </c>
      <c r="G17" s="91">
        <v>2600000</v>
      </c>
      <c r="H17" s="105">
        <v>900000</v>
      </c>
      <c r="I17" s="105">
        <v>900000</v>
      </c>
      <c r="J17" s="91">
        <v>150000</v>
      </c>
      <c r="K17" s="91">
        <v>150000</v>
      </c>
      <c r="L17" s="108">
        <v>2600000</v>
      </c>
      <c r="M17" s="108">
        <v>2600000</v>
      </c>
    </row>
    <row r="18" spans="1:13" ht="56.25">
      <c r="A18" s="20" t="s">
        <v>74</v>
      </c>
      <c r="B18" s="64"/>
      <c r="C18" s="64" t="s">
        <v>66</v>
      </c>
      <c r="D18" s="64">
        <v>13</v>
      </c>
      <c r="E18" s="65" t="s">
        <v>24</v>
      </c>
      <c r="F18" s="6">
        <v>200</v>
      </c>
      <c r="G18" s="91">
        <v>250000</v>
      </c>
      <c r="H18" s="105">
        <v>320000</v>
      </c>
      <c r="I18" s="105">
        <v>320000</v>
      </c>
      <c r="J18" s="91">
        <v>100000</v>
      </c>
      <c r="K18" s="91">
        <v>100000</v>
      </c>
      <c r="L18" s="108">
        <v>250000</v>
      </c>
      <c r="M18" s="108">
        <v>250000</v>
      </c>
    </row>
    <row r="19" spans="1:13" ht="56.25">
      <c r="A19" s="10" t="s">
        <v>218</v>
      </c>
      <c r="B19" s="64"/>
      <c r="C19" s="64" t="s">
        <v>66</v>
      </c>
      <c r="D19" s="64">
        <v>13</v>
      </c>
      <c r="E19" s="65" t="s">
        <v>219</v>
      </c>
      <c r="F19" s="6">
        <v>200</v>
      </c>
      <c r="G19" s="129">
        <v>427381.44</v>
      </c>
      <c r="H19" s="105"/>
      <c r="I19" s="105"/>
      <c r="J19" s="129">
        <v>278801.75</v>
      </c>
      <c r="K19" s="129"/>
      <c r="L19" s="108">
        <v>408647.23</v>
      </c>
      <c r="M19" s="108">
        <v>426761.53</v>
      </c>
    </row>
    <row r="20" spans="1:13" ht="56.25">
      <c r="A20" s="9" t="s">
        <v>44</v>
      </c>
      <c r="B20" s="64"/>
      <c r="C20" s="64" t="s">
        <v>66</v>
      </c>
      <c r="D20" s="64">
        <v>13</v>
      </c>
      <c r="E20" s="66" t="s">
        <v>180</v>
      </c>
      <c r="F20" s="6">
        <v>200</v>
      </c>
      <c r="G20" s="61">
        <v>100000</v>
      </c>
      <c r="H20" s="105"/>
      <c r="I20" s="105"/>
      <c r="J20" s="61">
        <v>50000</v>
      </c>
      <c r="K20" s="61"/>
      <c r="L20" s="105">
        <v>100000</v>
      </c>
      <c r="M20" s="105">
        <v>100000</v>
      </c>
    </row>
    <row r="21" spans="1:13" ht="18.75">
      <c r="A21" s="28" t="s">
        <v>75</v>
      </c>
      <c r="B21" s="62"/>
      <c r="C21" s="67" t="s">
        <v>76</v>
      </c>
      <c r="D21" s="29" t="s">
        <v>77</v>
      </c>
      <c r="E21" s="29"/>
      <c r="F21" s="30"/>
      <c r="G21" s="115">
        <f>G22+G25</f>
        <v>12183033.5</v>
      </c>
      <c r="H21" s="86">
        <f>H22+H25</f>
        <v>5547771.1600000001</v>
      </c>
      <c r="I21" s="86">
        <f>I22+I25</f>
        <v>5547771.1600000001</v>
      </c>
      <c r="J21" s="115">
        <f>J22+J25</f>
        <v>12328631.060000001</v>
      </c>
      <c r="K21" s="115">
        <f>K22+K25</f>
        <v>12328631.060000001</v>
      </c>
      <c r="L21" s="115">
        <f t="shared" ref="L21:M21" si="2">L22+L25</f>
        <v>12301553.529999999</v>
      </c>
      <c r="M21" s="115">
        <f t="shared" si="2"/>
        <v>12301553.529999999</v>
      </c>
    </row>
    <row r="22" spans="1:13" ht="18.75">
      <c r="A22" s="28" t="s">
        <v>78</v>
      </c>
      <c r="B22" s="62"/>
      <c r="C22" s="67" t="s">
        <v>76</v>
      </c>
      <c r="D22" s="29" t="s">
        <v>79</v>
      </c>
      <c r="E22" s="29"/>
      <c r="F22" s="30"/>
      <c r="G22" s="115">
        <f>SUM(G23:G24)</f>
        <v>135152.4</v>
      </c>
      <c r="H22" s="86">
        <f t="shared" ref="H22:I22" si="3">H23+H24</f>
        <v>21271.16</v>
      </c>
      <c r="I22" s="86">
        <f t="shared" si="3"/>
        <v>21271.16</v>
      </c>
      <c r="J22" s="115">
        <f>SUM(J23:J24)</f>
        <v>280749.96000000002</v>
      </c>
      <c r="K22" s="115">
        <f>SUM(K23:K24)</f>
        <v>280749.96000000002</v>
      </c>
      <c r="L22" s="115">
        <f t="shared" ref="L22:M22" si="4">SUM(L23:L24)</f>
        <v>117176.4</v>
      </c>
      <c r="M22" s="115">
        <f t="shared" si="4"/>
        <v>117176.4</v>
      </c>
    </row>
    <row r="23" spans="1:13" ht="93.75">
      <c r="A23" s="27" t="s">
        <v>203</v>
      </c>
      <c r="B23" s="32"/>
      <c r="C23" s="32"/>
      <c r="D23" s="32"/>
      <c r="E23" s="65" t="s">
        <v>26</v>
      </c>
      <c r="F23" s="2">
        <v>200</v>
      </c>
      <c r="G23" s="91">
        <v>71976</v>
      </c>
      <c r="H23" s="105">
        <v>21271.16</v>
      </c>
      <c r="I23" s="105">
        <v>21271.16</v>
      </c>
      <c r="J23" s="91">
        <v>70161.960000000006</v>
      </c>
      <c r="K23" s="91">
        <v>70161.960000000006</v>
      </c>
      <c r="L23" s="108">
        <v>54000</v>
      </c>
      <c r="M23" s="108">
        <v>54000</v>
      </c>
    </row>
    <row r="24" spans="1:13" ht="150">
      <c r="A24" s="16" t="s">
        <v>50</v>
      </c>
      <c r="B24" s="32"/>
      <c r="C24" s="32"/>
      <c r="D24" s="32"/>
      <c r="E24" s="65" t="s">
        <v>51</v>
      </c>
      <c r="F24" s="2">
        <v>200</v>
      </c>
      <c r="G24" s="108">
        <v>63176.4</v>
      </c>
      <c r="H24" s="105"/>
      <c r="I24" s="105"/>
      <c r="J24" s="61">
        <f>'[1]приложение 6'!$D$96</f>
        <v>210588</v>
      </c>
      <c r="K24" s="61">
        <f>'[1]приложение 6'!$D$96</f>
        <v>210588</v>
      </c>
      <c r="L24" s="108">
        <v>63176.4</v>
      </c>
      <c r="M24" s="108">
        <v>63176.4</v>
      </c>
    </row>
    <row r="25" spans="1:13" ht="18.75">
      <c r="A25" s="31" t="s">
        <v>80</v>
      </c>
      <c r="B25" s="30"/>
      <c r="C25" s="30" t="s">
        <v>81</v>
      </c>
      <c r="D25" s="30" t="s">
        <v>82</v>
      </c>
      <c r="E25" s="65"/>
      <c r="F25" s="6"/>
      <c r="G25" s="60">
        <f t="shared" ref="G25:M25" si="5">SUM(G26:G27)</f>
        <v>12047881.1</v>
      </c>
      <c r="H25" s="60">
        <f t="shared" si="5"/>
        <v>5526500</v>
      </c>
      <c r="I25" s="60">
        <f t="shared" si="5"/>
        <v>5526500</v>
      </c>
      <c r="J25" s="60">
        <f t="shared" si="5"/>
        <v>12047881.1</v>
      </c>
      <c r="K25" s="60">
        <f t="shared" si="5"/>
        <v>12047881.1</v>
      </c>
      <c r="L25" s="60">
        <f t="shared" si="5"/>
        <v>12184377.129999999</v>
      </c>
      <c r="M25" s="60">
        <f t="shared" si="5"/>
        <v>12184377.129999999</v>
      </c>
    </row>
    <row r="26" spans="1:13" ht="63" customHeight="1">
      <c r="A26" s="16" t="s">
        <v>191</v>
      </c>
      <c r="B26" s="32"/>
      <c r="C26" s="32" t="s">
        <v>81</v>
      </c>
      <c r="D26" s="32" t="s">
        <v>82</v>
      </c>
      <c r="E26" s="90" t="s">
        <v>289</v>
      </c>
      <c r="F26" s="6">
        <v>200</v>
      </c>
      <c r="G26" s="106">
        <v>5526500</v>
      </c>
      <c r="H26" s="105">
        <v>5526500</v>
      </c>
      <c r="I26" s="105">
        <v>5526500</v>
      </c>
      <c r="J26" s="106">
        <v>5526500</v>
      </c>
      <c r="K26" s="106">
        <v>5526500</v>
      </c>
      <c r="L26" s="108">
        <v>5526500</v>
      </c>
      <c r="M26" s="108">
        <v>5526500</v>
      </c>
    </row>
    <row r="27" spans="1:13" ht="112.5">
      <c r="A27" s="94" t="s">
        <v>208</v>
      </c>
      <c r="B27" s="32"/>
      <c r="C27" s="32" t="s">
        <v>81</v>
      </c>
      <c r="D27" s="32" t="s">
        <v>82</v>
      </c>
      <c r="E27" s="90" t="s">
        <v>288</v>
      </c>
      <c r="F27" s="17">
        <v>200</v>
      </c>
      <c r="G27" s="91">
        <v>6521381.0999999996</v>
      </c>
      <c r="H27" s="105"/>
      <c r="I27" s="105"/>
      <c r="J27" s="91">
        <v>6521381.0999999996</v>
      </c>
      <c r="K27" s="91">
        <v>6521381.0999999996</v>
      </c>
      <c r="L27" s="108">
        <v>6657877.1299999999</v>
      </c>
      <c r="M27" s="108">
        <v>6657877.1299999999</v>
      </c>
    </row>
    <row r="28" spans="1:13" ht="18.75">
      <c r="A28" s="33" t="s">
        <v>83</v>
      </c>
      <c r="B28" s="32"/>
      <c r="C28" s="30" t="s">
        <v>84</v>
      </c>
      <c r="D28" s="30" t="s">
        <v>85</v>
      </c>
      <c r="E28" s="65"/>
      <c r="F28" s="6"/>
      <c r="G28" s="60">
        <f>SUM(G29:G30)</f>
        <v>2000000</v>
      </c>
      <c r="H28" s="60">
        <f>SUM(H29:H29)</f>
        <v>500000</v>
      </c>
      <c r="I28" s="60">
        <f>SUM(I29:I29)</f>
        <v>500000</v>
      </c>
      <c r="J28" s="60">
        <f>SUM(J29:J29)</f>
        <v>500000</v>
      </c>
      <c r="K28" s="60">
        <f>SUM(K29:K29)</f>
        <v>0</v>
      </c>
      <c r="L28" s="60">
        <f t="shared" ref="L28:M28" si="6">SUM(L29:L30)</f>
        <v>0</v>
      </c>
      <c r="M28" s="60">
        <f t="shared" si="6"/>
        <v>0</v>
      </c>
    </row>
    <row r="29" spans="1:13" ht="38.25" customHeight="1">
      <c r="A29" s="59" t="s">
        <v>179</v>
      </c>
      <c r="B29" s="32"/>
      <c r="C29" s="32" t="s">
        <v>84</v>
      </c>
      <c r="D29" s="32" t="s">
        <v>85</v>
      </c>
      <c r="E29" s="65" t="s">
        <v>174</v>
      </c>
      <c r="F29" s="6">
        <v>800</v>
      </c>
      <c r="G29" s="61">
        <v>2000000</v>
      </c>
      <c r="H29" s="105">
        <v>500000</v>
      </c>
      <c r="I29" s="105">
        <v>500000</v>
      </c>
      <c r="J29" s="61">
        <v>500000</v>
      </c>
      <c r="K29" s="61"/>
      <c r="L29" s="105"/>
      <c r="M29" s="105"/>
    </row>
    <row r="30" spans="1:13" ht="62.25" customHeight="1">
      <c r="A30" s="59" t="s">
        <v>257</v>
      </c>
      <c r="B30" s="32"/>
      <c r="C30" s="32" t="s">
        <v>84</v>
      </c>
      <c r="D30" s="32" t="s">
        <v>85</v>
      </c>
      <c r="E30" s="90" t="s">
        <v>258</v>
      </c>
      <c r="F30" s="79">
        <v>200</v>
      </c>
      <c r="G30" s="130"/>
      <c r="H30" s="105"/>
      <c r="I30" s="105"/>
      <c r="J30" s="61"/>
      <c r="K30" s="61"/>
      <c r="L30" s="105"/>
      <c r="M30" s="105"/>
    </row>
    <row r="31" spans="1:13" ht="37.5">
      <c r="A31" s="101" t="s">
        <v>185</v>
      </c>
      <c r="B31" s="32"/>
      <c r="C31" s="25" t="s">
        <v>87</v>
      </c>
      <c r="D31" s="25" t="s">
        <v>112</v>
      </c>
      <c r="E31" s="66"/>
      <c r="F31" s="6"/>
      <c r="G31" s="60">
        <f>G32</f>
        <v>0</v>
      </c>
      <c r="H31" s="60">
        <f>H32</f>
        <v>4824078</v>
      </c>
      <c r="I31" s="60">
        <f>I32</f>
        <v>0</v>
      </c>
      <c r="J31" s="60">
        <f t="shared" ref="J31:M31" si="7">J32</f>
        <v>0</v>
      </c>
      <c r="K31" s="60">
        <f t="shared" si="7"/>
        <v>0</v>
      </c>
      <c r="L31" s="60">
        <f t="shared" si="7"/>
        <v>0</v>
      </c>
      <c r="M31" s="60">
        <f t="shared" si="7"/>
        <v>0</v>
      </c>
    </row>
    <row r="32" spans="1:13" ht="56.25">
      <c r="A32" s="8" t="s">
        <v>240</v>
      </c>
      <c r="B32" s="32"/>
      <c r="C32" s="25" t="s">
        <v>87</v>
      </c>
      <c r="D32" s="25" t="s">
        <v>112</v>
      </c>
      <c r="E32" s="90" t="s">
        <v>241</v>
      </c>
      <c r="F32" s="102">
        <v>200</v>
      </c>
      <c r="G32" s="103"/>
      <c r="H32" s="105">
        <v>4824078</v>
      </c>
      <c r="I32" s="105"/>
      <c r="J32" s="103"/>
      <c r="K32" s="103"/>
      <c r="L32" s="105"/>
      <c r="M32" s="105"/>
    </row>
    <row r="33" spans="1:13" ht="18.75">
      <c r="A33" s="28" t="s">
        <v>86</v>
      </c>
      <c r="B33" s="25"/>
      <c r="C33" s="25" t="s">
        <v>87</v>
      </c>
      <c r="D33" s="25" t="s">
        <v>84</v>
      </c>
      <c r="E33" s="63"/>
      <c r="F33" s="6"/>
      <c r="G33" s="115">
        <f>G34+G35</f>
        <v>100000</v>
      </c>
      <c r="H33" s="86">
        <f t="shared" ref="H33:M33" si="8">H34+H35</f>
        <v>100000</v>
      </c>
      <c r="I33" s="86">
        <f t="shared" si="8"/>
        <v>100000</v>
      </c>
      <c r="J33" s="115">
        <f t="shared" si="8"/>
        <v>20000</v>
      </c>
      <c r="K33" s="115">
        <f t="shared" si="8"/>
        <v>20000</v>
      </c>
      <c r="L33" s="115">
        <f t="shared" si="8"/>
        <v>20000</v>
      </c>
      <c r="M33" s="115">
        <f t="shared" si="8"/>
        <v>20000</v>
      </c>
    </row>
    <row r="34" spans="1:13" ht="56.25">
      <c r="A34" s="35" t="s">
        <v>88</v>
      </c>
      <c r="B34" s="69"/>
      <c r="C34" s="64" t="s">
        <v>87</v>
      </c>
      <c r="D34" s="64" t="s">
        <v>84</v>
      </c>
      <c r="E34" s="65" t="s">
        <v>25</v>
      </c>
      <c r="F34" s="70">
        <v>200</v>
      </c>
      <c r="G34" s="103">
        <v>50000</v>
      </c>
      <c r="H34" s="105">
        <v>50000</v>
      </c>
      <c r="I34" s="105">
        <v>50000</v>
      </c>
      <c r="J34" s="103">
        <v>10000</v>
      </c>
      <c r="K34" s="103">
        <v>10000</v>
      </c>
      <c r="L34" s="108">
        <v>10000</v>
      </c>
      <c r="M34" s="108">
        <v>10000</v>
      </c>
    </row>
    <row r="35" spans="1:13" ht="56.25">
      <c r="A35" s="35" t="s">
        <v>178</v>
      </c>
      <c r="B35" s="69"/>
      <c r="C35" s="64" t="s">
        <v>87</v>
      </c>
      <c r="D35" s="64" t="s">
        <v>84</v>
      </c>
      <c r="E35" s="65" t="s">
        <v>43</v>
      </c>
      <c r="F35" s="70">
        <v>200</v>
      </c>
      <c r="G35" s="103">
        <v>50000</v>
      </c>
      <c r="H35" s="105">
        <v>50000</v>
      </c>
      <c r="I35" s="105">
        <v>50000</v>
      </c>
      <c r="J35" s="103">
        <v>10000</v>
      </c>
      <c r="K35" s="103">
        <v>10000</v>
      </c>
      <c r="L35" s="108">
        <v>10000</v>
      </c>
      <c r="M35" s="108">
        <v>10000</v>
      </c>
    </row>
    <row r="36" spans="1:13" ht="18.75">
      <c r="A36" s="36" t="s">
        <v>277</v>
      </c>
      <c r="B36" s="69"/>
      <c r="C36" s="25" t="s">
        <v>82</v>
      </c>
      <c r="D36" s="25" t="s">
        <v>82</v>
      </c>
      <c r="E36" s="65"/>
      <c r="F36" s="70"/>
      <c r="G36" s="142"/>
      <c r="H36" s="105"/>
      <c r="I36" s="105"/>
      <c r="J36" s="103"/>
      <c r="K36" s="103"/>
      <c r="L36" s="105"/>
      <c r="M36" s="105"/>
    </row>
    <row r="37" spans="1:13" ht="56.25">
      <c r="A37" s="35" t="s">
        <v>278</v>
      </c>
      <c r="B37" s="69"/>
      <c r="C37" s="64" t="s">
        <v>82</v>
      </c>
      <c r="D37" s="64" t="s">
        <v>82</v>
      </c>
      <c r="E37" s="104" t="s">
        <v>279</v>
      </c>
      <c r="F37" s="70">
        <v>800</v>
      </c>
      <c r="G37" s="103"/>
      <c r="H37" s="105"/>
      <c r="I37" s="105"/>
      <c r="J37" s="103"/>
      <c r="K37" s="103"/>
      <c r="L37" s="105"/>
      <c r="M37" s="105"/>
    </row>
    <row r="38" spans="1:13" ht="18.75">
      <c r="A38" s="96" t="s">
        <v>121</v>
      </c>
      <c r="B38" s="83"/>
      <c r="C38" s="48">
        <v>10</v>
      </c>
      <c r="D38" s="97" t="s">
        <v>76</v>
      </c>
      <c r="E38" s="98"/>
      <c r="F38" s="99"/>
      <c r="G38" s="100">
        <f>G39</f>
        <v>990000</v>
      </c>
      <c r="H38" s="105"/>
      <c r="I38" s="105"/>
      <c r="J38" s="100">
        <f t="shared" ref="J38:M38" si="9">J39</f>
        <v>1021522.49</v>
      </c>
      <c r="K38" s="100">
        <f t="shared" si="9"/>
        <v>832732.56</v>
      </c>
      <c r="L38" s="100">
        <f t="shared" si="9"/>
        <v>990000</v>
      </c>
      <c r="M38" s="100">
        <f t="shared" si="9"/>
        <v>990000</v>
      </c>
    </row>
    <row r="39" spans="1:13" ht="80.25" customHeight="1">
      <c r="A39" s="57" t="s">
        <v>265</v>
      </c>
      <c r="B39" s="83"/>
      <c r="C39" s="49">
        <v>10</v>
      </c>
      <c r="D39" s="95" t="s">
        <v>76</v>
      </c>
      <c r="E39" s="90" t="s">
        <v>181</v>
      </c>
      <c r="F39" s="17">
        <v>400</v>
      </c>
      <c r="G39" s="130">
        <v>990000</v>
      </c>
      <c r="H39" s="105">
        <v>426787.02</v>
      </c>
      <c r="I39" s="105">
        <v>426787.02</v>
      </c>
      <c r="J39" s="91">
        <v>1021522.49</v>
      </c>
      <c r="K39" s="91">
        <v>832732.56</v>
      </c>
      <c r="L39" s="105">
        <v>990000</v>
      </c>
      <c r="M39" s="105">
        <v>990000</v>
      </c>
    </row>
    <row r="40" spans="1:13" ht="37.5">
      <c r="A40" s="31" t="s">
        <v>89</v>
      </c>
      <c r="B40" s="30" t="s">
        <v>90</v>
      </c>
      <c r="C40" s="30"/>
      <c r="D40" s="30"/>
      <c r="E40" s="63"/>
      <c r="F40" s="2"/>
      <c r="G40" s="116">
        <f>G41+G52+G85+G99+G96+G81+G90</f>
        <v>95213919.099999994</v>
      </c>
      <c r="H40" s="87" t="e">
        <f>H41+H52+#REF!+H85+H99+H96+H81</f>
        <v>#REF!</v>
      </c>
      <c r="I40" s="87" t="e">
        <f>I41+I52+#REF!+I85+I99+I96+I81</f>
        <v>#REF!</v>
      </c>
      <c r="J40" s="116">
        <f>J41+J52+J85+J99+J96+J81+J90</f>
        <v>63800952.389999993</v>
      </c>
      <c r="K40" s="116">
        <f>K41+K52+K85+K99+K96+K81+K90</f>
        <v>59953094.679999992</v>
      </c>
      <c r="L40" s="116">
        <f>L41+L52+L85+L99+L96+L81+L90</f>
        <v>87530689.489999995</v>
      </c>
      <c r="M40" s="116">
        <f>M41+M52+M85+M99+M96+M81+M90</f>
        <v>78753388.639999986</v>
      </c>
    </row>
    <row r="41" spans="1:13" ht="18.75">
      <c r="A41" s="36" t="s">
        <v>91</v>
      </c>
      <c r="B41" s="69"/>
      <c r="C41" s="1" t="s">
        <v>92</v>
      </c>
      <c r="D41" s="1" t="s">
        <v>66</v>
      </c>
      <c r="E41" s="65"/>
      <c r="F41" s="2"/>
      <c r="G41" s="116">
        <f>SUM(G42:G51)</f>
        <v>20634538.560000002</v>
      </c>
      <c r="H41" s="87">
        <f>SUM(H42:H49)</f>
        <v>15173986.84</v>
      </c>
      <c r="I41" s="87">
        <f>SUM(I42:I49)</f>
        <v>15173986.84</v>
      </c>
      <c r="J41" s="116">
        <f>SUM(J42:J49)</f>
        <v>13733357.649999999</v>
      </c>
      <c r="K41" s="116">
        <f>SUM(K42:K49)</f>
        <v>13733357.649999999</v>
      </c>
      <c r="L41" s="116">
        <f>SUM(L42:L51)</f>
        <v>19685402.300000001</v>
      </c>
      <c r="M41" s="116">
        <f>SUM(M42:M51)</f>
        <v>17754992.91</v>
      </c>
    </row>
    <row r="42" spans="1:13" ht="93.75">
      <c r="A42" s="37" t="s">
        <v>6</v>
      </c>
      <c r="B42" s="65"/>
      <c r="C42" s="2" t="s">
        <v>92</v>
      </c>
      <c r="D42" s="2" t="s">
        <v>66</v>
      </c>
      <c r="E42" s="65" t="s">
        <v>8</v>
      </c>
      <c r="F42" s="2">
        <v>100</v>
      </c>
      <c r="G42" s="91">
        <v>6539274</v>
      </c>
      <c r="H42" s="108">
        <v>6524274</v>
      </c>
      <c r="I42" s="108">
        <v>6524274</v>
      </c>
      <c r="J42" s="91">
        <v>6524274</v>
      </c>
      <c r="K42" s="91">
        <v>6524274</v>
      </c>
      <c r="L42" s="105">
        <v>6539274</v>
      </c>
      <c r="M42" s="105">
        <v>6539274</v>
      </c>
    </row>
    <row r="43" spans="1:13" ht="56.25">
      <c r="A43" s="37" t="s">
        <v>93</v>
      </c>
      <c r="B43" s="65"/>
      <c r="C43" s="2" t="s">
        <v>92</v>
      </c>
      <c r="D43" s="2" t="s">
        <v>66</v>
      </c>
      <c r="E43" s="65" t="s">
        <v>7</v>
      </c>
      <c r="F43" s="2">
        <v>200</v>
      </c>
      <c r="G43" s="108">
        <v>5774665.7999999998</v>
      </c>
      <c r="H43" s="108">
        <v>2504104.84</v>
      </c>
      <c r="I43" s="108">
        <v>2504104.84</v>
      </c>
      <c r="J43" s="109">
        <v>1504104.84</v>
      </c>
      <c r="K43" s="109">
        <v>1504104.84</v>
      </c>
      <c r="L43" s="108">
        <v>4774665.8</v>
      </c>
      <c r="M43" s="108">
        <v>2844256.41</v>
      </c>
    </row>
    <row r="44" spans="1:13" ht="37.5">
      <c r="A44" s="37" t="s">
        <v>94</v>
      </c>
      <c r="B44" s="65"/>
      <c r="C44" s="2" t="s">
        <v>92</v>
      </c>
      <c r="D44" s="2" t="s">
        <v>66</v>
      </c>
      <c r="E44" s="65" t="s">
        <v>8</v>
      </c>
      <c r="F44" s="2">
        <v>800</v>
      </c>
      <c r="G44" s="91">
        <v>9000</v>
      </c>
      <c r="H44" s="105">
        <v>16000</v>
      </c>
      <c r="I44" s="105">
        <v>16000</v>
      </c>
      <c r="J44" s="91">
        <v>5000</v>
      </c>
      <c r="K44" s="91">
        <v>5000</v>
      </c>
      <c r="L44" s="105">
        <v>9000</v>
      </c>
      <c r="M44" s="105">
        <v>9000</v>
      </c>
    </row>
    <row r="45" spans="1:13" ht="75">
      <c r="A45" s="38" t="s">
        <v>195</v>
      </c>
      <c r="B45" s="69"/>
      <c r="C45" s="2" t="s">
        <v>92</v>
      </c>
      <c r="D45" s="2" t="s">
        <v>66</v>
      </c>
      <c r="E45" s="65" t="s">
        <v>95</v>
      </c>
      <c r="F45" s="2">
        <v>200</v>
      </c>
      <c r="G45" s="91">
        <v>249000</v>
      </c>
      <c r="H45" s="105">
        <v>318000</v>
      </c>
      <c r="I45" s="105">
        <v>318000</v>
      </c>
      <c r="J45" s="91">
        <v>198480.81</v>
      </c>
      <c r="K45" s="91">
        <v>198480.81</v>
      </c>
      <c r="L45" s="105">
        <v>249000</v>
      </c>
      <c r="M45" s="105">
        <v>249000</v>
      </c>
    </row>
    <row r="46" spans="1:13" ht="56.25">
      <c r="A46" s="37" t="s">
        <v>96</v>
      </c>
      <c r="B46" s="65"/>
      <c r="C46" s="2" t="s">
        <v>92</v>
      </c>
      <c r="D46" s="2" t="s">
        <v>66</v>
      </c>
      <c r="E46" s="65" t="s">
        <v>9</v>
      </c>
      <c r="F46" s="2">
        <v>200</v>
      </c>
      <c r="G46" s="91">
        <v>222912</v>
      </c>
      <c r="H46" s="105">
        <v>210600</v>
      </c>
      <c r="I46" s="105">
        <v>210600</v>
      </c>
      <c r="J46" s="91">
        <v>210600</v>
      </c>
      <c r="K46" s="91">
        <v>210600</v>
      </c>
      <c r="L46" s="105">
        <v>222912</v>
      </c>
      <c r="M46" s="105">
        <v>222912</v>
      </c>
    </row>
    <row r="47" spans="1:13" ht="156.75" customHeight="1">
      <c r="A47" s="39" t="s">
        <v>97</v>
      </c>
      <c r="B47" s="64"/>
      <c r="C47" s="2" t="s">
        <v>92</v>
      </c>
      <c r="D47" s="2" t="s">
        <v>66</v>
      </c>
      <c r="E47" s="65" t="s">
        <v>98</v>
      </c>
      <c r="F47" s="2">
        <v>200</v>
      </c>
      <c r="G47" s="130">
        <v>59890</v>
      </c>
      <c r="H47" s="105">
        <v>162216</v>
      </c>
      <c r="I47" s="105">
        <v>162216</v>
      </c>
      <c r="J47" s="130">
        <v>178488</v>
      </c>
      <c r="K47" s="130">
        <v>178488</v>
      </c>
      <c r="L47" s="105">
        <v>59890</v>
      </c>
      <c r="M47" s="105">
        <v>59890</v>
      </c>
    </row>
    <row r="48" spans="1:13" ht="209.25" customHeight="1">
      <c r="A48" s="40" t="s">
        <v>11</v>
      </c>
      <c r="B48" s="71"/>
      <c r="C48" s="2" t="s">
        <v>92</v>
      </c>
      <c r="D48" s="2" t="s">
        <v>66</v>
      </c>
      <c r="E48" s="65" t="s">
        <v>99</v>
      </c>
      <c r="F48" s="2">
        <v>100</v>
      </c>
      <c r="G48" s="145">
        <v>7354854.2599999998</v>
      </c>
      <c r="H48" s="105">
        <v>5412074</v>
      </c>
      <c r="I48" s="105">
        <v>5412074</v>
      </c>
      <c r="J48" s="91">
        <v>5090080</v>
      </c>
      <c r="K48" s="91">
        <v>5090080</v>
      </c>
      <c r="L48" s="105">
        <v>7405718</v>
      </c>
      <c r="M48" s="105">
        <v>7405718</v>
      </c>
    </row>
    <row r="49" spans="1:13" ht="171" customHeight="1">
      <c r="A49" s="40" t="s">
        <v>176</v>
      </c>
      <c r="B49" s="71"/>
      <c r="C49" s="2" t="s">
        <v>92</v>
      </c>
      <c r="D49" s="2" t="s">
        <v>66</v>
      </c>
      <c r="E49" s="65" t="s">
        <v>99</v>
      </c>
      <c r="F49" s="2">
        <v>200</v>
      </c>
      <c r="G49" s="91">
        <v>22330</v>
      </c>
      <c r="H49" s="105">
        <v>26718</v>
      </c>
      <c r="I49" s="105">
        <v>26718</v>
      </c>
      <c r="J49" s="91">
        <v>22330</v>
      </c>
      <c r="K49" s="91">
        <v>22330</v>
      </c>
      <c r="L49" s="105">
        <v>22330</v>
      </c>
      <c r="M49" s="105">
        <v>22330</v>
      </c>
    </row>
    <row r="50" spans="1:13" ht="109.5" customHeight="1">
      <c r="A50" s="40" t="s">
        <v>266</v>
      </c>
      <c r="B50" s="71"/>
      <c r="C50" s="2" t="s">
        <v>92</v>
      </c>
      <c r="D50" s="2" t="s">
        <v>66</v>
      </c>
      <c r="E50" s="90" t="s">
        <v>267</v>
      </c>
      <c r="F50" s="32">
        <v>200</v>
      </c>
      <c r="G50" s="91">
        <v>292612.5</v>
      </c>
      <c r="H50" s="105"/>
      <c r="I50" s="105"/>
      <c r="J50" s="91"/>
      <c r="K50" s="91"/>
      <c r="L50" s="91">
        <v>292612.5</v>
      </c>
      <c r="M50" s="91">
        <v>292612.5</v>
      </c>
    </row>
    <row r="51" spans="1:13" ht="81.75" customHeight="1">
      <c r="A51" s="140" t="s">
        <v>273</v>
      </c>
      <c r="B51" s="71"/>
      <c r="C51" s="2" t="s">
        <v>92</v>
      </c>
      <c r="D51" s="2" t="s">
        <v>66</v>
      </c>
      <c r="E51" s="123" t="s">
        <v>274</v>
      </c>
      <c r="F51" s="2">
        <v>300</v>
      </c>
      <c r="G51" s="141">
        <v>110000</v>
      </c>
      <c r="H51" s="105"/>
      <c r="I51" s="105"/>
      <c r="J51" s="91"/>
      <c r="K51" s="91"/>
      <c r="L51" s="105">
        <v>110000</v>
      </c>
      <c r="M51" s="105">
        <v>110000</v>
      </c>
    </row>
    <row r="52" spans="1:13" ht="18.75">
      <c r="A52" s="36" t="s">
        <v>100</v>
      </c>
      <c r="B52" s="72"/>
      <c r="C52" s="1" t="s">
        <v>92</v>
      </c>
      <c r="D52" s="1" t="s">
        <v>85</v>
      </c>
      <c r="E52" s="73"/>
      <c r="F52" s="1"/>
      <c r="G52" s="116">
        <f>SUM(G53:G80)</f>
        <v>66627855.420000002</v>
      </c>
      <c r="H52" s="87">
        <f>SUM(H53:H76)</f>
        <v>45141945.239999995</v>
      </c>
      <c r="I52" s="87">
        <f>SUM(I53:I76)</f>
        <v>40807529.990000002</v>
      </c>
      <c r="J52" s="116">
        <f>SUM(J53:J78)</f>
        <v>45317260.710000001</v>
      </c>
      <c r="K52" s="116">
        <f>SUM(K53:K78)</f>
        <v>41469403</v>
      </c>
      <c r="L52" s="116">
        <f t="shared" ref="L52:M52" si="10">SUM(L53:L80)</f>
        <v>60187935.07</v>
      </c>
      <c r="M52" s="116">
        <f t="shared" si="10"/>
        <v>53341043.609999992</v>
      </c>
    </row>
    <row r="53" spans="1:13" ht="93.75">
      <c r="A53" s="37" t="s">
        <v>12</v>
      </c>
      <c r="B53" s="65"/>
      <c r="C53" s="2" t="s">
        <v>92</v>
      </c>
      <c r="D53" s="2" t="s">
        <v>85</v>
      </c>
      <c r="E53" s="65" t="s">
        <v>101</v>
      </c>
      <c r="F53" s="2">
        <v>100</v>
      </c>
      <c r="G53" s="91">
        <v>4064950.47</v>
      </c>
      <c r="H53" s="105">
        <v>220753</v>
      </c>
      <c r="I53" s="105">
        <v>220753</v>
      </c>
      <c r="J53" s="91">
        <v>253766</v>
      </c>
      <c r="K53" s="91">
        <v>253766</v>
      </c>
      <c r="L53" s="105">
        <v>210156.03</v>
      </c>
      <c r="M53" s="105">
        <v>210156.03</v>
      </c>
    </row>
    <row r="54" spans="1:13" ht="56.25">
      <c r="A54" s="37" t="s">
        <v>102</v>
      </c>
      <c r="B54" s="65"/>
      <c r="C54" s="2" t="s">
        <v>92</v>
      </c>
      <c r="D54" s="2" t="s">
        <v>85</v>
      </c>
      <c r="E54" s="65" t="s">
        <v>103</v>
      </c>
      <c r="F54" s="2">
        <v>200</v>
      </c>
      <c r="G54" s="91">
        <v>10039079.380000001</v>
      </c>
      <c r="H54" s="105">
        <v>4394976.5599999996</v>
      </c>
      <c r="I54" s="105">
        <v>3450485</v>
      </c>
      <c r="J54" s="91">
        <v>2450585</v>
      </c>
      <c r="K54" s="91">
        <v>2450585</v>
      </c>
      <c r="L54" s="91">
        <v>9149810.0700000003</v>
      </c>
      <c r="M54" s="91">
        <v>7039079.3799999999</v>
      </c>
    </row>
    <row r="55" spans="1:13" ht="75">
      <c r="A55" s="37" t="s">
        <v>104</v>
      </c>
      <c r="B55" s="65"/>
      <c r="C55" s="2" t="s">
        <v>92</v>
      </c>
      <c r="D55" s="2" t="s">
        <v>85</v>
      </c>
      <c r="E55" s="65" t="s">
        <v>105</v>
      </c>
      <c r="F55" s="2">
        <v>600</v>
      </c>
      <c r="G55" s="91">
        <v>4789364</v>
      </c>
      <c r="H55" s="105">
        <v>4852200</v>
      </c>
      <c r="I55" s="105">
        <v>3852200</v>
      </c>
      <c r="J55" s="91">
        <v>1852200</v>
      </c>
      <c r="K55" s="91">
        <v>1852200</v>
      </c>
      <c r="L55" s="91">
        <v>4789364</v>
      </c>
      <c r="M55" s="91">
        <v>3789364</v>
      </c>
    </row>
    <row r="56" spans="1:13" ht="43.5" customHeight="1">
      <c r="A56" s="37" t="s">
        <v>14</v>
      </c>
      <c r="B56" s="65"/>
      <c r="C56" s="2" t="s">
        <v>92</v>
      </c>
      <c r="D56" s="2" t="s">
        <v>85</v>
      </c>
      <c r="E56" s="65" t="s">
        <v>13</v>
      </c>
      <c r="F56" s="2">
        <v>800</v>
      </c>
      <c r="G56" s="91">
        <v>8000</v>
      </c>
      <c r="H56" s="105">
        <v>15000</v>
      </c>
      <c r="I56" s="105">
        <v>15000</v>
      </c>
      <c r="J56" s="91">
        <v>6000</v>
      </c>
      <c r="K56" s="91">
        <v>6000</v>
      </c>
      <c r="L56" s="105">
        <v>8000</v>
      </c>
      <c r="M56" s="105">
        <v>8000</v>
      </c>
    </row>
    <row r="57" spans="1:13" ht="75">
      <c r="A57" s="35" t="s">
        <v>196</v>
      </c>
      <c r="B57" s="69"/>
      <c r="C57" s="2" t="s">
        <v>92</v>
      </c>
      <c r="D57" s="2" t="s">
        <v>85</v>
      </c>
      <c r="E57" s="65" t="s">
        <v>15</v>
      </c>
      <c r="F57" s="2">
        <v>200</v>
      </c>
      <c r="G57" s="91">
        <v>410531</v>
      </c>
      <c r="H57" s="105">
        <v>420000</v>
      </c>
      <c r="I57" s="105">
        <v>420000</v>
      </c>
      <c r="J57" s="91">
        <v>420000</v>
      </c>
      <c r="K57" s="91">
        <v>420000</v>
      </c>
      <c r="L57" s="105"/>
      <c r="M57" s="105"/>
    </row>
    <row r="58" spans="1:13" ht="76.5" customHeight="1">
      <c r="A58" s="35" t="s">
        <v>197</v>
      </c>
      <c r="B58" s="69"/>
      <c r="C58" s="2" t="s">
        <v>92</v>
      </c>
      <c r="D58" s="2" t="s">
        <v>85</v>
      </c>
      <c r="E58" s="65" t="s">
        <v>106</v>
      </c>
      <c r="F58" s="2">
        <v>600</v>
      </c>
      <c r="G58" s="91">
        <v>1010101.01</v>
      </c>
      <c r="H58" s="105">
        <v>700000</v>
      </c>
      <c r="I58" s="105">
        <v>90149</v>
      </c>
      <c r="J58" s="91">
        <v>74790.2</v>
      </c>
      <c r="K58" s="91"/>
      <c r="L58" s="105"/>
      <c r="M58" s="105"/>
    </row>
    <row r="59" spans="1:13" ht="56.25">
      <c r="A59" s="37" t="s">
        <v>177</v>
      </c>
      <c r="B59" s="65"/>
      <c r="C59" s="2" t="s">
        <v>92</v>
      </c>
      <c r="D59" s="2" t="s">
        <v>85</v>
      </c>
      <c r="E59" s="65" t="s">
        <v>107</v>
      </c>
      <c r="F59" s="2">
        <v>200</v>
      </c>
      <c r="G59" s="91">
        <v>237192</v>
      </c>
      <c r="H59" s="105">
        <v>182400</v>
      </c>
      <c r="I59" s="105">
        <v>182400</v>
      </c>
      <c r="J59" s="91">
        <v>252204</v>
      </c>
      <c r="K59" s="91">
        <v>252204</v>
      </c>
      <c r="L59" s="105">
        <v>237192</v>
      </c>
      <c r="M59" s="105">
        <v>237192</v>
      </c>
    </row>
    <row r="60" spans="1:13" ht="63" customHeight="1">
      <c r="A60" s="37" t="s">
        <v>108</v>
      </c>
      <c r="B60" s="65"/>
      <c r="C60" s="2" t="s">
        <v>92</v>
      </c>
      <c r="D60" s="2" t="s">
        <v>85</v>
      </c>
      <c r="E60" s="65" t="s">
        <v>107</v>
      </c>
      <c r="F60" s="2">
        <v>600</v>
      </c>
      <c r="G60" s="91">
        <v>120780</v>
      </c>
      <c r="H60" s="105">
        <v>62400</v>
      </c>
      <c r="I60" s="105">
        <v>62400</v>
      </c>
      <c r="J60" s="91">
        <v>90132</v>
      </c>
      <c r="K60" s="91">
        <v>90132</v>
      </c>
      <c r="L60" s="105">
        <v>120780</v>
      </c>
      <c r="M60" s="105">
        <v>120780</v>
      </c>
    </row>
    <row r="61" spans="1:13" ht="84.75" customHeight="1">
      <c r="A61" s="20" t="s">
        <v>198</v>
      </c>
      <c r="B61" s="64"/>
      <c r="C61" s="2" t="s">
        <v>92</v>
      </c>
      <c r="D61" s="2" t="s">
        <v>85</v>
      </c>
      <c r="E61" s="65" t="s">
        <v>16</v>
      </c>
      <c r="F61" s="2">
        <v>200</v>
      </c>
      <c r="G61" s="91">
        <v>200000</v>
      </c>
      <c r="H61" s="105">
        <v>51030</v>
      </c>
      <c r="I61" s="105">
        <v>51030</v>
      </c>
      <c r="J61" s="91">
        <v>34500</v>
      </c>
      <c r="K61" s="91">
        <v>34500</v>
      </c>
      <c r="L61" s="105">
        <v>190000</v>
      </c>
      <c r="M61" s="105">
        <v>190000</v>
      </c>
    </row>
    <row r="62" spans="1:13" ht="96.75" customHeight="1">
      <c r="A62" s="13" t="s">
        <v>199</v>
      </c>
      <c r="B62" s="74"/>
      <c r="C62" s="2" t="s">
        <v>92</v>
      </c>
      <c r="D62" s="2" t="s">
        <v>85</v>
      </c>
      <c r="E62" s="65" t="s">
        <v>109</v>
      </c>
      <c r="F62" s="2">
        <v>600</v>
      </c>
      <c r="G62" s="91">
        <v>150000</v>
      </c>
      <c r="H62" s="105">
        <v>101015.43</v>
      </c>
      <c r="I62" s="105">
        <v>101012.43</v>
      </c>
      <c r="J62" s="91">
        <v>90278</v>
      </c>
      <c r="K62" s="91">
        <v>90278</v>
      </c>
      <c r="L62" s="105">
        <v>130000</v>
      </c>
      <c r="M62" s="105">
        <v>130000</v>
      </c>
    </row>
    <row r="63" spans="1:13" ht="58.5" customHeight="1">
      <c r="A63" s="13" t="s">
        <v>256</v>
      </c>
      <c r="B63" s="74"/>
      <c r="C63" s="2" t="s">
        <v>92</v>
      </c>
      <c r="D63" s="2" t="s">
        <v>85</v>
      </c>
      <c r="E63" s="65" t="s">
        <v>255</v>
      </c>
      <c r="F63" s="2">
        <v>600</v>
      </c>
      <c r="G63" s="130">
        <v>200000</v>
      </c>
      <c r="H63" s="105"/>
      <c r="I63" s="105"/>
      <c r="J63" s="91"/>
      <c r="K63" s="91"/>
      <c r="L63" s="105"/>
      <c r="M63" s="105"/>
    </row>
    <row r="64" spans="1:13" ht="242.25" customHeight="1">
      <c r="A64" s="143" t="s">
        <v>280</v>
      </c>
      <c r="B64" s="74"/>
      <c r="C64" s="2" t="s">
        <v>92</v>
      </c>
      <c r="D64" s="2" t="s">
        <v>85</v>
      </c>
      <c r="E64" s="90" t="s">
        <v>282</v>
      </c>
      <c r="F64" s="144">
        <v>100</v>
      </c>
      <c r="G64" s="130"/>
      <c r="H64" s="105"/>
      <c r="I64" s="105"/>
      <c r="J64" s="91"/>
      <c r="K64" s="91"/>
      <c r="L64" s="105"/>
      <c r="M64" s="105"/>
    </row>
    <row r="65" spans="1:13" ht="210.75" customHeight="1">
      <c r="A65" s="143" t="s">
        <v>281</v>
      </c>
      <c r="B65" s="74"/>
      <c r="C65" s="2" t="s">
        <v>92</v>
      </c>
      <c r="D65" s="2" t="s">
        <v>85</v>
      </c>
      <c r="E65" s="138" t="s">
        <v>282</v>
      </c>
      <c r="F65" s="144">
        <v>600</v>
      </c>
      <c r="G65" s="130"/>
      <c r="H65" s="105"/>
      <c r="I65" s="105"/>
      <c r="J65" s="91"/>
      <c r="K65" s="91"/>
      <c r="L65" s="105"/>
      <c r="M65" s="105"/>
    </row>
    <row r="66" spans="1:13" ht="147" customHeight="1">
      <c r="A66" s="92" t="s">
        <v>230</v>
      </c>
      <c r="B66" s="74"/>
      <c r="C66" s="2" t="s">
        <v>92</v>
      </c>
      <c r="D66" s="2" t="s">
        <v>85</v>
      </c>
      <c r="E66" s="90" t="s">
        <v>232</v>
      </c>
      <c r="F66" s="32">
        <v>100</v>
      </c>
      <c r="G66" s="93">
        <v>890568</v>
      </c>
      <c r="H66" s="105">
        <v>1406160</v>
      </c>
      <c r="I66" s="105"/>
      <c r="J66" s="93">
        <v>843714</v>
      </c>
      <c r="K66" s="93">
        <v>843714</v>
      </c>
      <c r="L66" s="93">
        <v>890568</v>
      </c>
      <c r="M66" s="93">
        <v>890568</v>
      </c>
    </row>
    <row r="67" spans="1:13" ht="135" customHeight="1">
      <c r="A67" s="131" t="s">
        <v>231</v>
      </c>
      <c r="B67" s="74"/>
      <c r="C67" s="2" t="s">
        <v>92</v>
      </c>
      <c r="D67" s="2" t="s">
        <v>85</v>
      </c>
      <c r="E67" s="90" t="s">
        <v>232</v>
      </c>
      <c r="F67" s="32">
        <v>600</v>
      </c>
      <c r="G67" s="93">
        <v>562464</v>
      </c>
      <c r="H67" s="105"/>
      <c r="I67" s="105"/>
      <c r="J67" s="93">
        <v>562476</v>
      </c>
      <c r="K67" s="93">
        <v>562476</v>
      </c>
      <c r="L67" s="93">
        <v>562464</v>
      </c>
      <c r="M67" s="93">
        <v>562464</v>
      </c>
    </row>
    <row r="68" spans="1:13" ht="79.5" customHeight="1">
      <c r="A68" s="140" t="s">
        <v>273</v>
      </c>
      <c r="B68" s="74"/>
      <c r="C68" s="2" t="s">
        <v>92</v>
      </c>
      <c r="D68" s="2" t="s">
        <v>85</v>
      </c>
      <c r="E68" s="123" t="s">
        <v>275</v>
      </c>
      <c r="F68" s="2">
        <v>300</v>
      </c>
      <c r="G68" s="141">
        <v>290000</v>
      </c>
      <c r="H68" s="105"/>
      <c r="I68" s="105"/>
      <c r="J68" s="93"/>
      <c r="K68" s="93"/>
      <c r="L68" s="146">
        <v>290000</v>
      </c>
      <c r="M68" s="105">
        <v>290000</v>
      </c>
    </row>
    <row r="69" spans="1:13" ht="83.25" customHeight="1">
      <c r="A69" s="140" t="s">
        <v>273</v>
      </c>
      <c r="B69" s="74"/>
      <c r="C69" s="2" t="s">
        <v>92</v>
      </c>
      <c r="D69" s="2" t="s">
        <v>85</v>
      </c>
      <c r="E69" s="123" t="s">
        <v>275</v>
      </c>
      <c r="F69" s="2">
        <v>600</v>
      </c>
      <c r="G69" s="141">
        <v>250000</v>
      </c>
      <c r="H69" s="105"/>
      <c r="I69" s="105"/>
      <c r="J69" s="93"/>
      <c r="K69" s="93"/>
      <c r="L69" s="146">
        <v>250000</v>
      </c>
      <c r="M69" s="105">
        <v>250000</v>
      </c>
    </row>
    <row r="70" spans="1:13" ht="257.25" customHeight="1">
      <c r="A70" s="92" t="s">
        <v>271</v>
      </c>
      <c r="B70" s="74"/>
      <c r="C70" s="2" t="s">
        <v>92</v>
      </c>
      <c r="D70" s="2" t="s">
        <v>85</v>
      </c>
      <c r="E70" s="90" t="s">
        <v>220</v>
      </c>
      <c r="F70" s="32">
        <v>100</v>
      </c>
      <c r="G70" s="93">
        <v>1484280</v>
      </c>
      <c r="H70" s="105"/>
      <c r="I70" s="105"/>
      <c r="J70" s="93">
        <v>1406160</v>
      </c>
      <c r="K70" s="93"/>
      <c r="L70" s="105">
        <v>1484280</v>
      </c>
      <c r="M70" s="105"/>
    </row>
    <row r="71" spans="1:13" ht="231" customHeight="1">
      <c r="A71" s="92" t="s">
        <v>270</v>
      </c>
      <c r="B71" s="74"/>
      <c r="C71" s="2" t="s">
        <v>92</v>
      </c>
      <c r="D71" s="2" t="s">
        <v>85</v>
      </c>
      <c r="E71" s="90" t="s">
        <v>220</v>
      </c>
      <c r="F71" s="32">
        <v>600</v>
      </c>
      <c r="G71" s="93">
        <v>859320</v>
      </c>
      <c r="H71" s="105"/>
      <c r="I71" s="105"/>
      <c r="J71" s="93">
        <v>859320</v>
      </c>
      <c r="K71" s="93"/>
      <c r="L71" s="146">
        <v>859320</v>
      </c>
      <c r="M71" s="105"/>
    </row>
    <row r="72" spans="1:13" ht="225">
      <c r="A72" s="41" t="s">
        <v>17</v>
      </c>
      <c r="B72" s="75"/>
      <c r="C72" s="2" t="s">
        <v>92</v>
      </c>
      <c r="D72" s="2" t="s">
        <v>85</v>
      </c>
      <c r="E72" s="65" t="s">
        <v>18</v>
      </c>
      <c r="F72" s="2">
        <v>100</v>
      </c>
      <c r="G72" s="91">
        <v>23077778</v>
      </c>
      <c r="H72" s="105">
        <v>15611014</v>
      </c>
      <c r="I72" s="105">
        <v>15611014</v>
      </c>
      <c r="J72" s="91">
        <v>18868671</v>
      </c>
      <c r="K72" s="91">
        <v>18868671</v>
      </c>
      <c r="L72" s="105">
        <v>23088964</v>
      </c>
      <c r="M72" s="105">
        <v>23088964</v>
      </c>
    </row>
    <row r="73" spans="1:13" ht="187.5">
      <c r="A73" s="41" t="s">
        <v>110</v>
      </c>
      <c r="B73" s="75"/>
      <c r="C73" s="2" t="s">
        <v>92</v>
      </c>
      <c r="D73" s="2" t="s">
        <v>85</v>
      </c>
      <c r="E73" s="65" t="s">
        <v>18</v>
      </c>
      <c r="F73" s="2">
        <v>200</v>
      </c>
      <c r="G73" s="91">
        <v>190281</v>
      </c>
      <c r="H73" s="105">
        <v>182377</v>
      </c>
      <c r="I73" s="105">
        <v>182377</v>
      </c>
      <c r="J73" s="91">
        <v>190281</v>
      </c>
      <c r="K73" s="91">
        <v>190281</v>
      </c>
      <c r="L73" s="105">
        <v>190281</v>
      </c>
      <c r="M73" s="105">
        <v>190281</v>
      </c>
    </row>
    <row r="74" spans="1:13" ht="187.5">
      <c r="A74" s="42" t="s">
        <v>19</v>
      </c>
      <c r="B74" s="69"/>
      <c r="C74" s="2" t="s">
        <v>92</v>
      </c>
      <c r="D74" s="2" t="s">
        <v>85</v>
      </c>
      <c r="E74" s="65" t="s">
        <v>18</v>
      </c>
      <c r="F74" s="3" t="s">
        <v>4</v>
      </c>
      <c r="G74" s="93">
        <v>16223229.5</v>
      </c>
      <c r="H74" s="105">
        <v>15465297</v>
      </c>
      <c r="I74" s="105">
        <v>15465297</v>
      </c>
      <c r="J74" s="93">
        <v>15240028</v>
      </c>
      <c r="K74" s="93">
        <v>15240028</v>
      </c>
      <c r="L74" s="105">
        <v>16181138</v>
      </c>
      <c r="M74" s="105">
        <v>16181138</v>
      </c>
    </row>
    <row r="75" spans="1:13" ht="115.5" customHeight="1">
      <c r="A75" s="92" t="s">
        <v>206</v>
      </c>
      <c r="B75" s="69"/>
      <c r="C75" s="2" t="s">
        <v>92</v>
      </c>
      <c r="D75" s="2" t="s">
        <v>85</v>
      </c>
      <c r="E75" s="90" t="s">
        <v>190</v>
      </c>
      <c r="F75" s="32">
        <v>200</v>
      </c>
      <c r="G75" s="91">
        <v>376707.5</v>
      </c>
      <c r="H75" s="105">
        <v>314416.05</v>
      </c>
      <c r="I75" s="105">
        <v>234836.06</v>
      </c>
      <c r="J75" s="91">
        <v>486318.97</v>
      </c>
      <c r="K75" s="91"/>
      <c r="L75" s="105">
        <v>371349.5</v>
      </c>
      <c r="M75" s="105"/>
    </row>
    <row r="76" spans="1:13" ht="133.5" customHeight="1">
      <c r="A76" s="92" t="s">
        <v>207</v>
      </c>
      <c r="B76" s="69"/>
      <c r="C76" s="2" t="s">
        <v>92</v>
      </c>
      <c r="D76" s="2" t="s">
        <v>85</v>
      </c>
      <c r="E76" s="90" t="s">
        <v>190</v>
      </c>
      <c r="F76" s="32">
        <v>600</v>
      </c>
      <c r="G76" s="91">
        <v>1035945.56</v>
      </c>
      <c r="H76" s="105">
        <v>1162906.2</v>
      </c>
      <c r="I76" s="105">
        <v>868576.5</v>
      </c>
      <c r="J76" s="91">
        <v>1021268.54</v>
      </c>
      <c r="K76" s="91"/>
      <c r="L76" s="105">
        <v>1021211.27</v>
      </c>
      <c r="M76" s="105"/>
    </row>
    <row r="77" spans="1:13" ht="409.5" customHeight="1">
      <c r="A77" s="92" t="s">
        <v>268</v>
      </c>
      <c r="B77" s="69"/>
      <c r="C77" s="2" t="s">
        <v>92</v>
      </c>
      <c r="D77" s="2" t="s">
        <v>85</v>
      </c>
      <c r="E77" s="124" t="s">
        <v>221</v>
      </c>
      <c r="F77" s="3" t="s">
        <v>5</v>
      </c>
      <c r="G77" s="125">
        <v>39321</v>
      </c>
      <c r="H77" s="105"/>
      <c r="I77" s="105"/>
      <c r="J77" s="125">
        <v>157284</v>
      </c>
      <c r="K77" s="125">
        <v>157284</v>
      </c>
      <c r="L77" s="146">
        <v>40764.300000000003</v>
      </c>
      <c r="M77" s="105">
        <v>40764.300000000003</v>
      </c>
    </row>
    <row r="78" spans="1:13" ht="409.5" customHeight="1">
      <c r="A78" s="92" t="s">
        <v>269</v>
      </c>
      <c r="B78" s="69"/>
      <c r="C78" s="2" t="s">
        <v>92</v>
      </c>
      <c r="D78" s="2" t="s">
        <v>85</v>
      </c>
      <c r="E78" s="124" t="s">
        <v>221</v>
      </c>
      <c r="F78" s="3" t="s">
        <v>4</v>
      </c>
      <c r="G78" s="125">
        <v>117963</v>
      </c>
      <c r="H78" s="105"/>
      <c r="I78" s="105"/>
      <c r="J78" s="125">
        <v>157284</v>
      </c>
      <c r="K78" s="125">
        <v>157284</v>
      </c>
      <c r="L78" s="105">
        <v>122292.9</v>
      </c>
      <c r="M78" s="105">
        <v>122292.9</v>
      </c>
    </row>
    <row r="79" spans="1:13" ht="225">
      <c r="A79" s="92" t="s">
        <v>244</v>
      </c>
      <c r="B79" s="69"/>
      <c r="C79" s="2" t="s">
        <v>92</v>
      </c>
      <c r="D79" s="2" t="s">
        <v>85</v>
      </c>
      <c r="E79" s="90" t="s">
        <v>246</v>
      </c>
      <c r="F79" s="3" t="s">
        <v>247</v>
      </c>
      <c r="G79" s="125"/>
      <c r="H79" s="105"/>
      <c r="I79" s="105"/>
      <c r="J79" s="125"/>
      <c r="K79" s="125"/>
      <c r="L79" s="105"/>
      <c r="M79" s="105"/>
    </row>
    <row r="80" spans="1:13" ht="187.5">
      <c r="A80" s="92" t="s">
        <v>245</v>
      </c>
      <c r="B80" s="69"/>
      <c r="C80" s="2" t="s">
        <v>92</v>
      </c>
      <c r="D80" s="2" t="s">
        <v>85</v>
      </c>
      <c r="E80" s="138" t="s">
        <v>246</v>
      </c>
      <c r="F80" s="3" t="s">
        <v>4</v>
      </c>
      <c r="G80" s="125"/>
      <c r="H80" s="105"/>
      <c r="I80" s="105"/>
      <c r="J80" s="125"/>
      <c r="K80" s="125"/>
      <c r="L80" s="105"/>
      <c r="M80" s="105"/>
    </row>
    <row r="81" spans="1:13" ht="18.75">
      <c r="A81" s="43" t="s">
        <v>111</v>
      </c>
      <c r="B81" s="69"/>
      <c r="C81" s="1" t="s">
        <v>92</v>
      </c>
      <c r="D81" s="1" t="s">
        <v>112</v>
      </c>
      <c r="E81" s="63"/>
      <c r="F81" s="44"/>
      <c r="G81" s="88">
        <f>SUM(G82:G84)</f>
        <v>3235714</v>
      </c>
      <c r="H81" s="88">
        <f>SUM(H82:H83)</f>
        <v>1433755.16</v>
      </c>
      <c r="I81" s="88">
        <f>SUM(I82:I83)</f>
        <v>1433755.16</v>
      </c>
      <c r="J81" s="88">
        <f>SUM(J82:J83)</f>
        <v>1433755.16</v>
      </c>
      <c r="K81" s="88">
        <f>SUM(K82:K83)</f>
        <v>1433755.16</v>
      </c>
      <c r="L81" s="88">
        <f t="shared" ref="L81:M81" si="11">SUM(L82:L84)</f>
        <v>3132824</v>
      </c>
      <c r="M81" s="88">
        <f t="shared" si="11"/>
        <v>3132824</v>
      </c>
    </row>
    <row r="82" spans="1:13" ht="74.25" customHeight="1">
      <c r="A82" s="10" t="s">
        <v>209</v>
      </c>
      <c r="B82" s="90"/>
      <c r="C82" s="2" t="s">
        <v>92</v>
      </c>
      <c r="D82" s="2" t="s">
        <v>112</v>
      </c>
      <c r="E82" s="90" t="s">
        <v>210</v>
      </c>
      <c r="F82" s="32">
        <v>600</v>
      </c>
      <c r="G82" s="93">
        <v>3184714</v>
      </c>
      <c r="H82" s="105">
        <v>1433755.16</v>
      </c>
      <c r="I82" s="105">
        <v>1433755.16</v>
      </c>
      <c r="J82" s="93">
        <v>1432755.16</v>
      </c>
      <c r="K82" s="93">
        <v>1432755.16</v>
      </c>
      <c r="L82" s="93">
        <v>3081824</v>
      </c>
      <c r="M82" s="93">
        <v>3081824</v>
      </c>
    </row>
    <row r="83" spans="1:13" ht="60.75" customHeight="1">
      <c r="A83" s="10" t="s">
        <v>222</v>
      </c>
      <c r="B83" s="90"/>
      <c r="C83" s="2" t="s">
        <v>92</v>
      </c>
      <c r="D83" s="2" t="s">
        <v>112</v>
      </c>
      <c r="E83" s="90" t="s">
        <v>210</v>
      </c>
      <c r="F83" s="32">
        <v>800</v>
      </c>
      <c r="G83" s="93">
        <v>1000</v>
      </c>
      <c r="H83" s="105"/>
      <c r="I83" s="105"/>
      <c r="J83" s="93">
        <v>1000</v>
      </c>
      <c r="K83" s="93">
        <v>1000</v>
      </c>
      <c r="L83" s="93">
        <v>1000</v>
      </c>
      <c r="M83" s="93">
        <v>1000</v>
      </c>
    </row>
    <row r="84" spans="1:13" ht="80.25" customHeight="1">
      <c r="A84" s="10" t="s">
        <v>273</v>
      </c>
      <c r="B84" s="90"/>
      <c r="C84" s="2" t="s">
        <v>92</v>
      </c>
      <c r="D84" s="2" t="s">
        <v>112</v>
      </c>
      <c r="E84" s="90" t="s">
        <v>276</v>
      </c>
      <c r="F84" s="32">
        <v>300</v>
      </c>
      <c r="G84" s="93">
        <v>50000</v>
      </c>
      <c r="H84" s="105"/>
      <c r="I84" s="105"/>
      <c r="J84" s="93"/>
      <c r="K84" s="93"/>
      <c r="L84" s="105">
        <v>50000</v>
      </c>
      <c r="M84" s="105">
        <v>50000</v>
      </c>
    </row>
    <row r="85" spans="1:13" ht="18.75">
      <c r="A85" s="28" t="s">
        <v>113</v>
      </c>
      <c r="B85" s="25"/>
      <c r="C85" s="25" t="s">
        <v>92</v>
      </c>
      <c r="D85" s="25" t="s">
        <v>92</v>
      </c>
      <c r="E85" s="63"/>
      <c r="F85" s="22"/>
      <c r="G85" s="114">
        <f>SUM(G86:G89)</f>
        <v>336124.6</v>
      </c>
      <c r="H85" s="85">
        <f>SUM(H86:H94)</f>
        <v>490652</v>
      </c>
      <c r="I85" s="85">
        <f>SUM(I86:I94)</f>
        <v>490652</v>
      </c>
      <c r="J85" s="114">
        <f t="shared" ref="J85:K85" si="12">SUM(J86:J87)</f>
        <v>160301</v>
      </c>
      <c r="K85" s="114">
        <f t="shared" si="12"/>
        <v>160301</v>
      </c>
      <c r="L85" s="114">
        <f t="shared" ref="L85:M85" si="13">SUM(L86:L89)</f>
        <v>336124.6</v>
      </c>
      <c r="M85" s="114">
        <f t="shared" si="13"/>
        <v>336124.6</v>
      </c>
    </row>
    <row r="86" spans="1:13" ht="56.25">
      <c r="A86" s="20" t="s">
        <v>213</v>
      </c>
      <c r="B86" s="64"/>
      <c r="C86" s="64" t="s">
        <v>92</v>
      </c>
      <c r="D86" s="64" t="s">
        <v>92</v>
      </c>
      <c r="E86" s="65" t="s">
        <v>114</v>
      </c>
      <c r="F86" s="7" t="s">
        <v>5</v>
      </c>
      <c r="G86" s="91">
        <v>100897.8</v>
      </c>
      <c r="H86" s="105">
        <v>32900</v>
      </c>
      <c r="I86" s="105">
        <v>32900</v>
      </c>
      <c r="J86" s="91">
        <v>84321</v>
      </c>
      <c r="K86" s="91">
        <v>84321</v>
      </c>
      <c r="L86" s="91">
        <v>100897.8</v>
      </c>
      <c r="M86" s="91">
        <v>100897.8</v>
      </c>
    </row>
    <row r="87" spans="1:13" ht="75">
      <c r="A87" s="20" t="s">
        <v>115</v>
      </c>
      <c r="B87" s="64"/>
      <c r="C87" s="64" t="s">
        <v>92</v>
      </c>
      <c r="D87" s="64" t="s">
        <v>92</v>
      </c>
      <c r="E87" s="65" t="s">
        <v>114</v>
      </c>
      <c r="F87" s="7" t="s">
        <v>4</v>
      </c>
      <c r="G87" s="91">
        <v>118226.8</v>
      </c>
      <c r="H87" s="105">
        <v>65000</v>
      </c>
      <c r="I87" s="105">
        <v>65000</v>
      </c>
      <c r="J87" s="91">
        <v>75980</v>
      </c>
      <c r="K87" s="91">
        <v>75980</v>
      </c>
      <c r="L87" s="91">
        <v>118226.8</v>
      </c>
      <c r="M87" s="91">
        <v>118226.8</v>
      </c>
    </row>
    <row r="88" spans="1:13" ht="56.25">
      <c r="A88" s="20" t="s">
        <v>260</v>
      </c>
      <c r="B88" s="64"/>
      <c r="C88" s="2" t="s">
        <v>92</v>
      </c>
      <c r="D88" s="2" t="s">
        <v>92</v>
      </c>
      <c r="E88" s="65" t="s">
        <v>118</v>
      </c>
      <c r="F88" s="2">
        <v>600</v>
      </c>
      <c r="G88" s="117">
        <v>98500</v>
      </c>
      <c r="H88" s="105">
        <v>98500</v>
      </c>
      <c r="I88" s="105">
        <v>98500</v>
      </c>
      <c r="J88" s="117">
        <v>98500</v>
      </c>
      <c r="K88" s="117">
        <v>98500</v>
      </c>
      <c r="L88" s="117">
        <v>98500</v>
      </c>
      <c r="M88" s="117">
        <v>98500</v>
      </c>
    </row>
    <row r="89" spans="1:13" ht="75">
      <c r="A89" s="14" t="s">
        <v>261</v>
      </c>
      <c r="B89" s="79"/>
      <c r="C89" s="2" t="s">
        <v>92</v>
      </c>
      <c r="D89" s="2" t="s">
        <v>92</v>
      </c>
      <c r="E89" s="65" t="s">
        <v>54</v>
      </c>
      <c r="F89" s="17">
        <v>600</v>
      </c>
      <c r="G89" s="91">
        <v>18500</v>
      </c>
      <c r="H89" s="105"/>
      <c r="I89" s="105"/>
      <c r="J89" s="91"/>
      <c r="K89" s="91"/>
      <c r="L89" s="105">
        <v>18500</v>
      </c>
      <c r="M89" s="105">
        <v>18500</v>
      </c>
    </row>
    <row r="90" spans="1:13" ht="18.75">
      <c r="A90" s="28" t="s">
        <v>119</v>
      </c>
      <c r="B90" s="77"/>
      <c r="C90" s="25" t="s">
        <v>92</v>
      </c>
      <c r="D90" s="25" t="s">
        <v>82</v>
      </c>
      <c r="E90" s="63"/>
      <c r="F90" s="126"/>
      <c r="G90" s="100">
        <f>SUM(G91:G95)</f>
        <v>4181316</v>
      </c>
      <c r="H90" s="105"/>
      <c r="I90" s="105"/>
      <c r="J90" s="100">
        <f>SUM(J91:J95)</f>
        <v>2832115</v>
      </c>
      <c r="K90" s="100">
        <f>SUM(K91:K95)</f>
        <v>2832115</v>
      </c>
      <c r="L90" s="100">
        <f t="shared" ref="L90:M90" si="14">SUM(L91:L95)</f>
        <v>3990033</v>
      </c>
      <c r="M90" s="100">
        <f t="shared" si="14"/>
        <v>3990033</v>
      </c>
    </row>
    <row r="91" spans="1:13" ht="75">
      <c r="A91" s="20" t="s">
        <v>204</v>
      </c>
      <c r="B91" s="76"/>
      <c r="C91" s="64" t="s">
        <v>92</v>
      </c>
      <c r="D91" s="64" t="s">
        <v>82</v>
      </c>
      <c r="E91" s="65" t="s">
        <v>116</v>
      </c>
      <c r="F91" s="7" t="s">
        <v>5</v>
      </c>
      <c r="G91" s="91">
        <v>117327</v>
      </c>
      <c r="H91" s="105">
        <v>96348</v>
      </c>
      <c r="I91" s="105">
        <v>96348</v>
      </c>
      <c r="J91" s="91">
        <v>104895</v>
      </c>
      <c r="K91" s="91">
        <v>104895</v>
      </c>
      <c r="L91" s="91">
        <v>117327</v>
      </c>
      <c r="M91" s="91">
        <v>117327</v>
      </c>
    </row>
    <row r="92" spans="1:13" ht="75">
      <c r="A92" s="20" t="s">
        <v>205</v>
      </c>
      <c r="B92" s="76"/>
      <c r="C92" s="64" t="s">
        <v>92</v>
      </c>
      <c r="D92" s="64" t="s">
        <v>82</v>
      </c>
      <c r="E92" s="65" t="s">
        <v>116</v>
      </c>
      <c r="F92" s="7" t="s">
        <v>4</v>
      </c>
      <c r="G92" s="91">
        <v>240996</v>
      </c>
      <c r="H92" s="105">
        <v>171864</v>
      </c>
      <c r="I92" s="105">
        <v>171864</v>
      </c>
      <c r="J92" s="91">
        <v>197400</v>
      </c>
      <c r="K92" s="91">
        <v>197400</v>
      </c>
      <c r="L92" s="91">
        <v>240996</v>
      </c>
      <c r="M92" s="91">
        <v>240996</v>
      </c>
    </row>
    <row r="93" spans="1:13" ht="75">
      <c r="A93" s="20" t="s">
        <v>201</v>
      </c>
      <c r="B93" s="76"/>
      <c r="C93" s="64" t="s">
        <v>92</v>
      </c>
      <c r="D93" s="64" t="s">
        <v>82</v>
      </c>
      <c r="E93" s="65" t="s">
        <v>117</v>
      </c>
      <c r="F93" s="107" t="s">
        <v>5</v>
      </c>
      <c r="G93" s="91">
        <v>10570</v>
      </c>
      <c r="H93" s="105">
        <v>15624</v>
      </c>
      <c r="I93" s="105">
        <v>15624</v>
      </c>
      <c r="J93" s="91">
        <v>17010</v>
      </c>
      <c r="K93" s="91">
        <v>17010</v>
      </c>
      <c r="L93" s="91">
        <v>10570</v>
      </c>
      <c r="M93" s="91">
        <v>10570</v>
      </c>
    </row>
    <row r="94" spans="1:13" ht="75">
      <c r="A94" s="40" t="s">
        <v>202</v>
      </c>
      <c r="B94" s="77"/>
      <c r="C94" s="64" t="s">
        <v>92</v>
      </c>
      <c r="D94" s="64" t="s">
        <v>82</v>
      </c>
      <c r="E94" s="65" t="s">
        <v>117</v>
      </c>
      <c r="F94" s="45">
        <v>600</v>
      </c>
      <c r="G94" s="91">
        <v>21140</v>
      </c>
      <c r="H94" s="105">
        <v>10416</v>
      </c>
      <c r="I94" s="105">
        <v>10416</v>
      </c>
      <c r="J94" s="91">
        <v>12810</v>
      </c>
      <c r="K94" s="91">
        <v>12810</v>
      </c>
      <c r="L94" s="91">
        <v>21140</v>
      </c>
      <c r="M94" s="91">
        <v>21140</v>
      </c>
    </row>
    <row r="95" spans="1:13" ht="75">
      <c r="A95" s="20" t="s">
        <v>120</v>
      </c>
      <c r="B95" s="64"/>
      <c r="C95" s="64" t="s">
        <v>92</v>
      </c>
      <c r="D95" s="64" t="s">
        <v>82</v>
      </c>
      <c r="E95" s="65" t="s">
        <v>175</v>
      </c>
      <c r="F95" s="7" t="s">
        <v>4</v>
      </c>
      <c r="G95" s="91">
        <v>3791283</v>
      </c>
      <c r="H95" s="105">
        <v>2500000</v>
      </c>
      <c r="I95" s="105">
        <v>2500000</v>
      </c>
      <c r="J95" s="91">
        <v>2500000</v>
      </c>
      <c r="K95" s="91">
        <v>2500000</v>
      </c>
      <c r="L95" s="105">
        <v>3600000</v>
      </c>
      <c r="M95" s="105">
        <v>3600000</v>
      </c>
    </row>
    <row r="96" spans="1:13" ht="18.75">
      <c r="A96" s="28" t="s">
        <v>121</v>
      </c>
      <c r="B96" s="25"/>
      <c r="C96" s="25" t="s">
        <v>122</v>
      </c>
      <c r="D96" s="25" t="s">
        <v>81</v>
      </c>
      <c r="E96" s="63"/>
      <c r="F96" s="22"/>
      <c r="G96" s="116">
        <f>G97+G98</f>
        <v>116870.52</v>
      </c>
      <c r="H96" s="87">
        <f t="shared" ref="H96:I96" si="15">H97</f>
        <v>276511.38</v>
      </c>
      <c r="I96" s="87">
        <f t="shared" si="15"/>
        <v>276511.38</v>
      </c>
      <c r="J96" s="116">
        <f t="shared" ref="J96:M96" si="16">J97+J98</f>
        <v>272662.87</v>
      </c>
      <c r="K96" s="116">
        <f t="shared" si="16"/>
        <v>272662.87</v>
      </c>
      <c r="L96" s="116">
        <f t="shared" si="16"/>
        <v>116870.52</v>
      </c>
      <c r="M96" s="116">
        <f t="shared" si="16"/>
        <v>116870.52</v>
      </c>
    </row>
    <row r="97" spans="1:13" ht="116.25" customHeight="1">
      <c r="A97" s="40" t="s">
        <v>123</v>
      </c>
      <c r="B97" s="71"/>
      <c r="C97" s="64" t="s">
        <v>122</v>
      </c>
      <c r="D97" s="64" t="s">
        <v>81</v>
      </c>
      <c r="E97" s="65" t="s">
        <v>10</v>
      </c>
      <c r="F97" s="2">
        <v>300</v>
      </c>
      <c r="G97" s="139">
        <v>89276.52</v>
      </c>
      <c r="H97" s="105">
        <v>276511.38</v>
      </c>
      <c r="I97" s="105">
        <v>276511.38</v>
      </c>
      <c r="J97" s="91">
        <v>186430.36</v>
      </c>
      <c r="K97" s="91">
        <v>186430.36</v>
      </c>
      <c r="L97" s="139">
        <v>89276.52</v>
      </c>
      <c r="M97" s="139">
        <v>89276.52</v>
      </c>
    </row>
    <row r="98" spans="1:13" ht="397.5" customHeight="1">
      <c r="A98" s="39" t="s">
        <v>262</v>
      </c>
      <c r="B98" s="71"/>
      <c r="C98" s="64" t="s">
        <v>122</v>
      </c>
      <c r="D98" s="64" t="s">
        <v>81</v>
      </c>
      <c r="E98" s="65" t="s">
        <v>223</v>
      </c>
      <c r="F98" s="2">
        <v>200</v>
      </c>
      <c r="G98" s="130">
        <v>27594</v>
      </c>
      <c r="H98" s="105"/>
      <c r="I98" s="105"/>
      <c r="J98" s="91">
        <v>86232.51</v>
      </c>
      <c r="K98" s="91">
        <v>86232.51</v>
      </c>
      <c r="L98" s="130">
        <v>27594</v>
      </c>
      <c r="M98" s="130">
        <v>27594</v>
      </c>
    </row>
    <row r="99" spans="1:13" ht="18.75">
      <c r="A99" s="31" t="s">
        <v>124</v>
      </c>
      <c r="B99" s="30"/>
      <c r="C99" s="30">
        <v>11</v>
      </c>
      <c r="D99" s="30" t="s">
        <v>84</v>
      </c>
      <c r="E99" s="63"/>
      <c r="F99" s="1"/>
      <c r="G99" s="116">
        <f>G100</f>
        <v>81500</v>
      </c>
      <c r="H99" s="87" t="e">
        <f>#REF!</f>
        <v>#REF!</v>
      </c>
      <c r="I99" s="87" t="e">
        <f>#REF!</f>
        <v>#REF!</v>
      </c>
      <c r="J99" s="116">
        <f t="shared" ref="J99:M99" si="17">J100</f>
        <v>51500</v>
      </c>
      <c r="K99" s="116">
        <f t="shared" si="17"/>
        <v>51500</v>
      </c>
      <c r="L99" s="116">
        <f t="shared" si="17"/>
        <v>81500</v>
      </c>
      <c r="M99" s="116">
        <f t="shared" si="17"/>
        <v>81500</v>
      </c>
    </row>
    <row r="100" spans="1:13" ht="75" customHeight="1">
      <c r="A100" s="127" t="s">
        <v>263</v>
      </c>
      <c r="B100" s="32"/>
      <c r="C100" s="17"/>
      <c r="D100" s="17"/>
      <c r="E100" s="65" t="s">
        <v>20</v>
      </c>
      <c r="F100" s="6">
        <v>600</v>
      </c>
      <c r="G100" s="91">
        <v>81500</v>
      </c>
      <c r="H100" s="105"/>
      <c r="I100" s="105"/>
      <c r="J100" s="91">
        <v>51500</v>
      </c>
      <c r="K100" s="91">
        <v>51500</v>
      </c>
      <c r="L100" s="91">
        <v>81500</v>
      </c>
      <c r="M100" s="91">
        <v>81500</v>
      </c>
    </row>
    <row r="101" spans="1:13" ht="37.5">
      <c r="A101" s="46" t="s">
        <v>125</v>
      </c>
      <c r="B101" s="30" t="s">
        <v>126</v>
      </c>
      <c r="C101" s="78"/>
      <c r="D101" s="78"/>
      <c r="E101" s="63"/>
      <c r="F101" s="6"/>
      <c r="G101" s="116">
        <f>G102+G104+G106+G108+G110+G112</f>
        <v>5523059</v>
      </c>
      <c r="H101" s="87">
        <f>H102+H106+H104+H108+H112+H110</f>
        <v>2202000</v>
      </c>
      <c r="I101" s="87">
        <f>I102+I106+I104+I108+I112+I110</f>
        <v>2202000</v>
      </c>
      <c r="J101" s="116">
        <f t="shared" ref="J101:M101" si="18">J102+J104+J106+J108+J110+J112</f>
        <v>2642000</v>
      </c>
      <c r="K101" s="116">
        <f t="shared" si="18"/>
        <v>2642000</v>
      </c>
      <c r="L101" s="116">
        <f t="shared" si="18"/>
        <v>5523059</v>
      </c>
      <c r="M101" s="116">
        <f t="shared" si="18"/>
        <v>5523059</v>
      </c>
    </row>
    <row r="102" spans="1:13" ht="18.75">
      <c r="A102" s="28" t="s">
        <v>128</v>
      </c>
      <c r="B102" s="25"/>
      <c r="C102" s="25" t="s">
        <v>66</v>
      </c>
      <c r="D102" s="25">
        <v>11</v>
      </c>
      <c r="E102" s="63"/>
      <c r="F102" s="15"/>
      <c r="G102" s="116">
        <f>G103</f>
        <v>350000</v>
      </c>
      <c r="H102" s="87">
        <f t="shared" ref="H102:M102" si="19">H103</f>
        <v>0</v>
      </c>
      <c r="I102" s="87">
        <f t="shared" si="19"/>
        <v>0</v>
      </c>
      <c r="J102" s="116">
        <f t="shared" si="19"/>
        <v>200000</v>
      </c>
      <c r="K102" s="116">
        <f t="shared" si="19"/>
        <v>200000</v>
      </c>
      <c r="L102" s="116">
        <f t="shared" si="19"/>
        <v>350000</v>
      </c>
      <c r="M102" s="116">
        <f t="shared" si="19"/>
        <v>350000</v>
      </c>
    </row>
    <row r="103" spans="1:13" ht="37.5">
      <c r="A103" s="34" t="s">
        <v>214</v>
      </c>
      <c r="B103" s="79"/>
      <c r="C103" s="64" t="s">
        <v>66</v>
      </c>
      <c r="D103" s="64">
        <v>11</v>
      </c>
      <c r="E103" s="65" t="s">
        <v>33</v>
      </c>
      <c r="F103" s="6">
        <v>800</v>
      </c>
      <c r="G103" s="117">
        <v>350000</v>
      </c>
      <c r="H103" s="105"/>
      <c r="I103" s="105"/>
      <c r="J103" s="117">
        <v>200000</v>
      </c>
      <c r="K103" s="117">
        <v>200000</v>
      </c>
      <c r="L103" s="117">
        <v>350000</v>
      </c>
      <c r="M103" s="117">
        <v>350000</v>
      </c>
    </row>
    <row r="104" spans="1:13" ht="18.75">
      <c r="A104" s="12" t="s">
        <v>129</v>
      </c>
      <c r="B104" s="69"/>
      <c r="C104" s="30" t="s">
        <v>81</v>
      </c>
      <c r="D104" s="30" t="s">
        <v>130</v>
      </c>
      <c r="E104" s="65"/>
      <c r="F104" s="2"/>
      <c r="G104" s="60">
        <f>G105</f>
        <v>2303059</v>
      </c>
      <c r="H104" s="60">
        <f t="shared" ref="H104:M104" si="20">H105</f>
        <v>864000</v>
      </c>
      <c r="I104" s="60">
        <f t="shared" si="20"/>
        <v>864000</v>
      </c>
      <c r="J104" s="60">
        <f t="shared" si="20"/>
        <v>864000</v>
      </c>
      <c r="K104" s="60">
        <f t="shared" si="20"/>
        <v>864000</v>
      </c>
      <c r="L104" s="60">
        <f t="shared" si="20"/>
        <v>2303059</v>
      </c>
      <c r="M104" s="60">
        <f t="shared" si="20"/>
        <v>2303059</v>
      </c>
    </row>
    <row r="105" spans="1:13" ht="112.5">
      <c r="A105" s="10" t="s">
        <v>131</v>
      </c>
      <c r="B105" s="69"/>
      <c r="C105" s="32" t="s">
        <v>81</v>
      </c>
      <c r="D105" s="32" t="s">
        <v>130</v>
      </c>
      <c r="E105" s="69" t="s">
        <v>132</v>
      </c>
      <c r="F105" s="2">
        <v>500</v>
      </c>
      <c r="G105" s="91">
        <v>2303059</v>
      </c>
      <c r="H105" s="105">
        <v>864000</v>
      </c>
      <c r="I105" s="105">
        <v>864000</v>
      </c>
      <c r="J105" s="91">
        <v>864000</v>
      </c>
      <c r="K105" s="91">
        <v>864000</v>
      </c>
      <c r="L105" s="91">
        <v>2303059</v>
      </c>
      <c r="M105" s="91">
        <v>2303059</v>
      </c>
    </row>
    <row r="106" spans="1:13" ht="18.75">
      <c r="A106" s="31" t="s">
        <v>80</v>
      </c>
      <c r="B106" s="30"/>
      <c r="C106" s="30" t="s">
        <v>81</v>
      </c>
      <c r="D106" s="30" t="s">
        <v>82</v>
      </c>
      <c r="E106" s="65"/>
      <c r="F106" s="2"/>
      <c r="G106" s="116">
        <f>SUM(G107:G107)</f>
        <v>1740000</v>
      </c>
      <c r="H106" s="87">
        <f t="shared" ref="H106:M106" si="21">SUM(H107:H107)</f>
        <v>1240000</v>
      </c>
      <c r="I106" s="87">
        <f t="shared" si="21"/>
        <v>1240000</v>
      </c>
      <c r="J106" s="116">
        <f t="shared" si="21"/>
        <v>1240000</v>
      </c>
      <c r="K106" s="116">
        <f t="shared" si="21"/>
        <v>1240000</v>
      </c>
      <c r="L106" s="116">
        <f t="shared" si="21"/>
        <v>1740000</v>
      </c>
      <c r="M106" s="116">
        <f t="shared" si="21"/>
        <v>1740000</v>
      </c>
    </row>
    <row r="107" spans="1:13" ht="144" customHeight="1">
      <c r="A107" s="34" t="s">
        <v>133</v>
      </c>
      <c r="B107" s="79"/>
      <c r="C107" s="32" t="s">
        <v>81</v>
      </c>
      <c r="D107" s="32" t="s">
        <v>82</v>
      </c>
      <c r="E107" s="90" t="s">
        <v>289</v>
      </c>
      <c r="F107" s="6">
        <v>500</v>
      </c>
      <c r="G107" s="91">
        <v>1740000</v>
      </c>
      <c r="H107" s="105">
        <v>1240000</v>
      </c>
      <c r="I107" s="105">
        <v>1240000</v>
      </c>
      <c r="J107" s="91">
        <v>1240000</v>
      </c>
      <c r="K107" s="91">
        <v>1240000</v>
      </c>
      <c r="L107" s="91">
        <v>1740000</v>
      </c>
      <c r="M107" s="91">
        <v>1740000</v>
      </c>
    </row>
    <row r="108" spans="1:13" ht="18.75">
      <c r="A108" s="28" t="s">
        <v>86</v>
      </c>
      <c r="B108" s="25"/>
      <c r="C108" s="25" t="s">
        <v>87</v>
      </c>
      <c r="D108" s="25" t="s">
        <v>84</v>
      </c>
      <c r="E108" s="65"/>
      <c r="F108" s="6"/>
      <c r="G108" s="115">
        <f>G109</f>
        <v>250000</v>
      </c>
      <c r="H108" s="86">
        <f t="shared" ref="H108:M108" si="22">H109</f>
        <v>66000</v>
      </c>
      <c r="I108" s="86">
        <f t="shared" si="22"/>
        <v>66000</v>
      </c>
      <c r="J108" s="115">
        <f t="shared" si="22"/>
        <v>66000</v>
      </c>
      <c r="K108" s="115">
        <f t="shared" si="22"/>
        <v>66000</v>
      </c>
      <c r="L108" s="115">
        <f t="shared" si="22"/>
        <v>250000</v>
      </c>
      <c r="M108" s="115">
        <f t="shared" si="22"/>
        <v>250000</v>
      </c>
    </row>
    <row r="109" spans="1:13" ht="112.5">
      <c r="A109" s="34" t="s">
        <v>134</v>
      </c>
      <c r="B109" s="79"/>
      <c r="C109" s="32"/>
      <c r="D109" s="32"/>
      <c r="E109" s="65" t="s">
        <v>38</v>
      </c>
      <c r="F109" s="6">
        <v>500</v>
      </c>
      <c r="G109" s="117">
        <v>250000</v>
      </c>
      <c r="H109" s="105">
        <v>66000</v>
      </c>
      <c r="I109" s="105">
        <v>66000</v>
      </c>
      <c r="J109" s="117">
        <v>66000</v>
      </c>
      <c r="K109" s="117">
        <v>66000</v>
      </c>
      <c r="L109" s="105">
        <v>250000</v>
      </c>
      <c r="M109" s="105">
        <v>250000</v>
      </c>
    </row>
    <row r="110" spans="1:13" ht="18.75">
      <c r="A110" s="33" t="s">
        <v>83</v>
      </c>
      <c r="B110" s="80"/>
      <c r="C110" s="48" t="s">
        <v>84</v>
      </c>
      <c r="D110" s="48" t="s">
        <v>85</v>
      </c>
      <c r="E110" s="65"/>
      <c r="F110" s="6"/>
      <c r="G110" s="115">
        <f>G111</f>
        <v>280000</v>
      </c>
      <c r="H110" s="86">
        <f t="shared" ref="H110:K110" si="23">H111</f>
        <v>0</v>
      </c>
      <c r="I110" s="86">
        <f t="shared" si="23"/>
        <v>0</v>
      </c>
      <c r="J110" s="115">
        <f t="shared" si="23"/>
        <v>240000</v>
      </c>
      <c r="K110" s="115">
        <f t="shared" si="23"/>
        <v>240000</v>
      </c>
      <c r="L110" s="115">
        <f>L111</f>
        <v>280000</v>
      </c>
      <c r="M110" s="115">
        <f>M111</f>
        <v>280000</v>
      </c>
    </row>
    <row r="111" spans="1:13" ht="75">
      <c r="A111" s="34" t="s">
        <v>135</v>
      </c>
      <c r="B111" s="80"/>
      <c r="C111" s="49"/>
      <c r="D111" s="49"/>
      <c r="E111" s="65" t="s">
        <v>136</v>
      </c>
      <c r="F111" s="6">
        <v>500</v>
      </c>
      <c r="G111" s="117">
        <v>280000</v>
      </c>
      <c r="H111" s="105"/>
      <c r="I111" s="105"/>
      <c r="J111" s="117">
        <v>240000</v>
      </c>
      <c r="K111" s="117">
        <v>240000</v>
      </c>
      <c r="L111" s="105">
        <v>280000</v>
      </c>
      <c r="M111" s="105">
        <v>280000</v>
      </c>
    </row>
    <row r="112" spans="1:13" ht="18.75">
      <c r="A112" s="50" t="s">
        <v>137</v>
      </c>
      <c r="B112" s="48"/>
      <c r="C112" s="48" t="s">
        <v>84</v>
      </c>
      <c r="D112" s="48" t="s">
        <v>112</v>
      </c>
      <c r="E112" s="65"/>
      <c r="F112" s="6"/>
      <c r="G112" s="115">
        <f>G113</f>
        <v>600000</v>
      </c>
      <c r="H112" s="86">
        <f t="shared" ref="H112:M112" si="24">H113</f>
        <v>32000</v>
      </c>
      <c r="I112" s="86">
        <f t="shared" si="24"/>
        <v>32000</v>
      </c>
      <c r="J112" s="115">
        <f t="shared" si="24"/>
        <v>32000</v>
      </c>
      <c r="K112" s="115">
        <f t="shared" si="24"/>
        <v>32000</v>
      </c>
      <c r="L112" s="115">
        <f t="shared" si="24"/>
        <v>600000</v>
      </c>
      <c r="M112" s="115">
        <f t="shared" si="24"/>
        <v>600000</v>
      </c>
    </row>
    <row r="113" spans="1:13" ht="93.75">
      <c r="A113" s="34" t="s">
        <v>138</v>
      </c>
      <c r="B113" s="79"/>
      <c r="C113" s="49" t="s">
        <v>84</v>
      </c>
      <c r="D113" s="49" t="s">
        <v>112</v>
      </c>
      <c r="E113" s="68" t="s">
        <v>39</v>
      </c>
      <c r="F113" s="6">
        <v>500</v>
      </c>
      <c r="G113" s="117">
        <v>600000</v>
      </c>
      <c r="H113" s="105">
        <v>32000</v>
      </c>
      <c r="I113" s="105">
        <v>32000</v>
      </c>
      <c r="J113" s="117">
        <v>32000</v>
      </c>
      <c r="K113" s="117">
        <v>32000</v>
      </c>
      <c r="L113" s="105">
        <v>600000</v>
      </c>
      <c r="M113" s="105">
        <v>600000</v>
      </c>
    </row>
    <row r="114" spans="1:13" ht="37.5">
      <c r="A114" s="51" t="s">
        <v>139</v>
      </c>
      <c r="B114" s="30">
        <v>120</v>
      </c>
      <c r="C114" s="25"/>
      <c r="D114" s="25"/>
      <c r="E114" s="63"/>
      <c r="F114" s="6"/>
      <c r="G114" s="115">
        <f>G115+G117+G124+G126+G138+G145+G151+G156</f>
        <v>60073922.529999994</v>
      </c>
      <c r="H114" s="86" t="e">
        <f>H117+H126+H138+H156+#REF!+H145+H115+H151+#REF!+H124</f>
        <v>#REF!</v>
      </c>
      <c r="I114" s="86" t="e">
        <f>I117+I126+I138+I156+#REF!+I145+I115+I151+#REF!+I124</f>
        <v>#REF!</v>
      </c>
      <c r="J114" s="115" t="e">
        <f>J117+J126+J138+J156+#REF!+J145+J115+J151+#REF!+J124</f>
        <v>#REF!</v>
      </c>
      <c r="K114" s="115" t="e">
        <f>K117+K126+K138+K156+#REF!+K145+K115+K151+#REF!+K124</f>
        <v>#REF!</v>
      </c>
      <c r="L114" s="115">
        <f t="shared" ref="L114:M114" si="25">L115+L117+L124+L126+L138+L145+L151+L156</f>
        <v>59679362.079999998</v>
      </c>
      <c r="M114" s="115">
        <f t="shared" si="25"/>
        <v>57643533.959999993</v>
      </c>
    </row>
    <row r="115" spans="1:13" ht="37.5">
      <c r="A115" s="51" t="s">
        <v>140</v>
      </c>
      <c r="B115" s="30"/>
      <c r="C115" s="72" t="s">
        <v>66</v>
      </c>
      <c r="D115" s="72" t="s">
        <v>85</v>
      </c>
      <c r="E115" s="63"/>
      <c r="F115" s="6"/>
      <c r="G115" s="115">
        <f>G116</f>
        <v>3035847</v>
      </c>
      <c r="H115" s="86">
        <f t="shared" ref="H115:M115" si="26">H116</f>
        <v>1826243</v>
      </c>
      <c r="I115" s="86">
        <f t="shared" si="26"/>
        <v>1826243</v>
      </c>
      <c r="J115" s="115">
        <f t="shared" si="26"/>
        <v>2506941</v>
      </c>
      <c r="K115" s="115">
        <f t="shared" si="26"/>
        <v>2506941</v>
      </c>
      <c r="L115" s="115">
        <f t="shared" si="26"/>
        <v>3035847</v>
      </c>
      <c r="M115" s="115">
        <f t="shared" si="26"/>
        <v>3035847</v>
      </c>
    </row>
    <row r="116" spans="1:13" ht="93.75">
      <c r="A116" s="27" t="s">
        <v>28</v>
      </c>
      <c r="B116" s="32"/>
      <c r="C116" s="69" t="s">
        <v>66</v>
      </c>
      <c r="D116" s="69" t="s">
        <v>85</v>
      </c>
      <c r="E116" s="104" t="s">
        <v>235</v>
      </c>
      <c r="F116" s="2">
        <v>100</v>
      </c>
      <c r="G116" s="91">
        <v>3035847</v>
      </c>
      <c r="H116" s="105">
        <v>1826243</v>
      </c>
      <c r="I116" s="105">
        <v>1826243</v>
      </c>
      <c r="J116" s="91">
        <v>2506941</v>
      </c>
      <c r="K116" s="91">
        <v>2506941</v>
      </c>
      <c r="L116" s="91">
        <v>3035847</v>
      </c>
      <c r="M116" s="91">
        <v>3035847</v>
      </c>
    </row>
    <row r="117" spans="1:13" ht="56.25">
      <c r="A117" s="36" t="s">
        <v>141</v>
      </c>
      <c r="B117" s="72"/>
      <c r="C117" s="72" t="s">
        <v>66</v>
      </c>
      <c r="D117" s="72" t="s">
        <v>81</v>
      </c>
      <c r="E117" s="63"/>
      <c r="F117" s="15"/>
      <c r="G117" s="115">
        <f>SUM(G118:G123)</f>
        <v>34878528.269999996</v>
      </c>
      <c r="H117" s="86">
        <f t="shared" ref="H117:M117" si="27">SUM(H118:H123)</f>
        <v>17662288.960000001</v>
      </c>
      <c r="I117" s="86">
        <f t="shared" si="27"/>
        <v>16661943.960000001</v>
      </c>
      <c r="J117" s="115">
        <f t="shared" si="27"/>
        <v>25289188.390000001</v>
      </c>
      <c r="K117" s="115">
        <f t="shared" si="27"/>
        <v>25119188.390000001</v>
      </c>
      <c r="L117" s="115">
        <f t="shared" si="27"/>
        <v>34909938.759999998</v>
      </c>
      <c r="M117" s="115">
        <f t="shared" si="27"/>
        <v>34909938.759999998</v>
      </c>
    </row>
    <row r="118" spans="1:13" ht="112.5">
      <c r="A118" s="52" t="s">
        <v>192</v>
      </c>
      <c r="B118" s="81"/>
      <c r="C118" s="69" t="s">
        <v>66</v>
      </c>
      <c r="D118" s="69" t="s">
        <v>81</v>
      </c>
      <c r="E118" s="90" t="s">
        <v>233</v>
      </c>
      <c r="F118" s="6">
        <v>100</v>
      </c>
      <c r="G118" s="91">
        <v>31308660</v>
      </c>
      <c r="H118" s="105">
        <v>15406580</v>
      </c>
      <c r="I118" s="105">
        <v>14406235</v>
      </c>
      <c r="J118" s="91">
        <v>24271986</v>
      </c>
      <c r="K118" s="91">
        <v>24271986</v>
      </c>
      <c r="L118" s="91">
        <v>31308660</v>
      </c>
      <c r="M118" s="91">
        <v>31308660</v>
      </c>
    </row>
    <row r="119" spans="1:13" ht="75">
      <c r="A119" s="52" t="s">
        <v>193</v>
      </c>
      <c r="B119" s="81"/>
      <c r="C119" s="69" t="s">
        <v>66</v>
      </c>
      <c r="D119" s="69" t="s">
        <v>81</v>
      </c>
      <c r="E119" s="90" t="s">
        <v>234</v>
      </c>
      <c r="F119" s="6">
        <v>200</v>
      </c>
      <c r="G119" s="91">
        <v>2300000</v>
      </c>
      <c r="H119" s="105">
        <v>1683770</v>
      </c>
      <c r="I119" s="105">
        <v>1683770</v>
      </c>
      <c r="J119" s="91">
        <v>310000</v>
      </c>
      <c r="K119" s="91">
        <v>310000</v>
      </c>
      <c r="L119" s="91">
        <v>2300000</v>
      </c>
      <c r="M119" s="91">
        <v>2300000</v>
      </c>
    </row>
    <row r="120" spans="1:13" ht="37.5">
      <c r="A120" s="53" t="s">
        <v>27</v>
      </c>
      <c r="B120" s="82"/>
      <c r="C120" s="69" t="s">
        <v>66</v>
      </c>
      <c r="D120" s="69" t="s">
        <v>81</v>
      </c>
      <c r="E120" s="90" t="s">
        <v>233</v>
      </c>
      <c r="F120" s="6">
        <v>800</v>
      </c>
      <c r="G120" s="91">
        <v>210000</v>
      </c>
      <c r="H120" s="105">
        <v>60000</v>
      </c>
      <c r="I120" s="105">
        <v>60000</v>
      </c>
      <c r="J120" s="91">
        <v>170000</v>
      </c>
      <c r="K120" s="91"/>
      <c r="L120" s="91">
        <v>210000</v>
      </c>
      <c r="M120" s="91">
        <v>210000</v>
      </c>
    </row>
    <row r="121" spans="1:13" ht="131.25">
      <c r="A121" s="27" t="s">
        <v>34</v>
      </c>
      <c r="B121" s="32"/>
      <c r="C121" s="69" t="s">
        <v>66</v>
      </c>
      <c r="D121" s="69" t="s">
        <v>81</v>
      </c>
      <c r="E121" s="90" t="s">
        <v>237</v>
      </c>
      <c r="F121" s="2">
        <v>100</v>
      </c>
      <c r="G121" s="91">
        <v>359198.69</v>
      </c>
      <c r="H121" s="105"/>
      <c r="I121" s="105"/>
      <c r="J121" s="91"/>
      <c r="K121" s="91"/>
      <c r="L121" s="91">
        <v>359198.69</v>
      </c>
      <c r="M121" s="91">
        <v>359198.69</v>
      </c>
    </row>
    <row r="122" spans="1:13" ht="112.5">
      <c r="A122" s="20" t="s">
        <v>29</v>
      </c>
      <c r="B122" s="64"/>
      <c r="C122" s="69" t="s">
        <v>66</v>
      </c>
      <c r="D122" s="69" t="s">
        <v>81</v>
      </c>
      <c r="E122" s="90" t="s">
        <v>236</v>
      </c>
      <c r="F122" s="6">
        <v>100</v>
      </c>
      <c r="G122" s="91">
        <v>674816.19</v>
      </c>
      <c r="H122" s="105">
        <v>485625.07</v>
      </c>
      <c r="I122" s="105">
        <v>485625.07</v>
      </c>
      <c r="J122" s="91">
        <v>511363</v>
      </c>
      <c r="K122" s="91">
        <v>511363</v>
      </c>
      <c r="L122" s="108">
        <v>706226.68</v>
      </c>
      <c r="M122" s="108">
        <v>706226.68</v>
      </c>
    </row>
    <row r="123" spans="1:13" ht="78.75" customHeight="1">
      <c r="A123" s="20" t="s">
        <v>186</v>
      </c>
      <c r="B123" s="64"/>
      <c r="C123" s="69" t="s">
        <v>66</v>
      </c>
      <c r="D123" s="69" t="s">
        <v>81</v>
      </c>
      <c r="E123" s="90" t="s">
        <v>236</v>
      </c>
      <c r="F123" s="6">
        <v>200</v>
      </c>
      <c r="G123" s="91">
        <v>25853.39</v>
      </c>
      <c r="H123" s="105">
        <v>26313.89</v>
      </c>
      <c r="I123" s="105">
        <v>26313.89</v>
      </c>
      <c r="J123" s="91">
        <v>25839.39</v>
      </c>
      <c r="K123" s="91">
        <v>25839.39</v>
      </c>
      <c r="L123" s="108">
        <v>25853.39</v>
      </c>
      <c r="M123" s="108">
        <v>25853.39</v>
      </c>
    </row>
    <row r="124" spans="1:13" ht="22.5" customHeight="1">
      <c r="A124" s="46" t="s">
        <v>127</v>
      </c>
      <c r="B124" s="30"/>
      <c r="C124" s="72" t="s">
        <v>66</v>
      </c>
      <c r="D124" s="72" t="s">
        <v>84</v>
      </c>
      <c r="E124" s="63"/>
      <c r="F124" s="6"/>
      <c r="G124" s="116">
        <f>G125</f>
        <v>0</v>
      </c>
      <c r="H124" s="87">
        <f t="shared" ref="H124:M124" si="28">H125</f>
        <v>355.08</v>
      </c>
      <c r="I124" s="87">
        <f t="shared" si="28"/>
        <v>0</v>
      </c>
      <c r="J124" s="116">
        <f t="shared" si="28"/>
        <v>123.2</v>
      </c>
      <c r="K124" s="116">
        <f t="shared" si="28"/>
        <v>0</v>
      </c>
      <c r="L124" s="116">
        <f t="shared" si="28"/>
        <v>11721.7</v>
      </c>
      <c r="M124" s="116">
        <f t="shared" si="28"/>
        <v>0</v>
      </c>
    </row>
    <row r="125" spans="1:13" ht="81.75" customHeight="1">
      <c r="A125" s="47" t="s">
        <v>200</v>
      </c>
      <c r="B125" s="32"/>
      <c r="C125" s="69" t="s">
        <v>66</v>
      </c>
      <c r="D125" s="69" t="s">
        <v>84</v>
      </c>
      <c r="E125" s="66" t="s">
        <v>252</v>
      </c>
      <c r="F125" s="6">
        <v>200</v>
      </c>
      <c r="G125" s="120"/>
      <c r="H125" s="105">
        <v>355.08</v>
      </c>
      <c r="I125" s="105"/>
      <c r="J125" s="120">
        <v>123.2</v>
      </c>
      <c r="K125" s="120"/>
      <c r="L125" s="105">
        <v>11721.7</v>
      </c>
      <c r="M125" s="105"/>
    </row>
    <row r="126" spans="1:13" ht="18.75">
      <c r="A126" s="31" t="s">
        <v>142</v>
      </c>
      <c r="B126" s="30"/>
      <c r="C126" s="30" t="s">
        <v>66</v>
      </c>
      <c r="D126" s="30">
        <v>13</v>
      </c>
      <c r="E126" s="65"/>
      <c r="F126" s="6"/>
      <c r="G126" s="116">
        <f>SUM(G127:G137)</f>
        <v>11644407.4</v>
      </c>
      <c r="H126" s="87">
        <f>SUM(H127:H137)</f>
        <v>5543987.4000000004</v>
      </c>
      <c r="I126" s="87">
        <f>SUM(I127:I137)</f>
        <v>6694302.4000000004</v>
      </c>
      <c r="J126" s="116">
        <f>SUM(J127:J137)</f>
        <v>5107219.8</v>
      </c>
      <c r="K126" s="116">
        <f>SUM(K127:K137)</f>
        <v>4457219.8</v>
      </c>
      <c r="L126" s="116">
        <f t="shared" ref="L126:M126" si="29">SUM(L127:L137)</f>
        <v>11554407.4</v>
      </c>
      <c r="M126" s="116">
        <f t="shared" si="29"/>
        <v>9554407.4000000004</v>
      </c>
    </row>
    <row r="127" spans="1:13" ht="75">
      <c r="A127" s="27" t="s">
        <v>143</v>
      </c>
      <c r="B127" s="32"/>
      <c r="C127" s="79" t="s">
        <v>66</v>
      </c>
      <c r="D127" s="79">
        <v>13</v>
      </c>
      <c r="E127" s="71" t="s">
        <v>144</v>
      </c>
      <c r="F127" s="2">
        <v>200</v>
      </c>
      <c r="G127" s="91">
        <v>60000</v>
      </c>
      <c r="H127" s="91">
        <v>44253</v>
      </c>
      <c r="I127" s="91">
        <v>44253</v>
      </c>
      <c r="J127" s="91">
        <v>44253</v>
      </c>
      <c r="K127" s="91">
        <v>44253</v>
      </c>
      <c r="L127" s="91">
        <v>60000</v>
      </c>
      <c r="M127" s="91">
        <v>60000</v>
      </c>
    </row>
    <row r="128" spans="1:13" ht="56.25">
      <c r="A128" s="58" t="s">
        <v>173</v>
      </c>
      <c r="B128" s="17"/>
      <c r="C128" s="79" t="s">
        <v>66</v>
      </c>
      <c r="D128" s="79">
        <v>13</v>
      </c>
      <c r="E128" s="71" t="s">
        <v>172</v>
      </c>
      <c r="F128" s="6">
        <v>300</v>
      </c>
      <c r="G128" s="91">
        <v>5747</v>
      </c>
      <c r="H128" s="91">
        <v>5747</v>
      </c>
      <c r="I128" s="91">
        <v>5747</v>
      </c>
      <c r="J128" s="91">
        <v>5747</v>
      </c>
      <c r="K128" s="91">
        <v>5747</v>
      </c>
      <c r="L128" s="91">
        <v>5747</v>
      </c>
      <c r="M128" s="91">
        <v>5747</v>
      </c>
    </row>
    <row r="129" spans="1:13" ht="56.25">
      <c r="A129" s="34" t="s">
        <v>145</v>
      </c>
      <c r="B129" s="79"/>
      <c r="C129" s="79" t="s">
        <v>66</v>
      </c>
      <c r="D129" s="79">
        <v>13</v>
      </c>
      <c r="E129" s="90" t="s">
        <v>238</v>
      </c>
      <c r="F129" s="6">
        <v>200</v>
      </c>
      <c r="G129" s="91">
        <v>4439.3999999999996</v>
      </c>
      <c r="H129" s="105">
        <v>4718.3999999999996</v>
      </c>
      <c r="I129" s="105">
        <v>4718.3999999999996</v>
      </c>
      <c r="J129" s="91">
        <v>4513.8</v>
      </c>
      <c r="K129" s="91">
        <v>4513.8</v>
      </c>
      <c r="L129" s="105">
        <v>4439.3999999999996</v>
      </c>
      <c r="M129" s="105">
        <v>4439.3999999999996</v>
      </c>
    </row>
    <row r="130" spans="1:13" ht="93.75">
      <c r="A130" s="34" t="s">
        <v>211</v>
      </c>
      <c r="B130" s="79"/>
      <c r="C130" s="79" t="s">
        <v>66</v>
      </c>
      <c r="D130" s="79">
        <v>13</v>
      </c>
      <c r="E130" s="65" t="s">
        <v>239</v>
      </c>
      <c r="F130" s="6">
        <v>100</v>
      </c>
      <c r="G130" s="91">
        <v>5252351</v>
      </c>
      <c r="H130" s="105">
        <v>4018739</v>
      </c>
      <c r="I130" s="105">
        <v>4018739</v>
      </c>
      <c r="J130" s="91">
        <v>3911706</v>
      </c>
      <c r="K130" s="91">
        <v>3911706</v>
      </c>
      <c r="L130" s="91">
        <v>5252351</v>
      </c>
      <c r="M130" s="91">
        <v>5252351</v>
      </c>
    </row>
    <row r="131" spans="1:13" ht="56.25">
      <c r="A131" s="34" t="s">
        <v>212</v>
      </c>
      <c r="B131" s="79"/>
      <c r="C131" s="79" t="s">
        <v>66</v>
      </c>
      <c r="D131" s="79">
        <v>13</v>
      </c>
      <c r="E131" s="65" t="s">
        <v>239</v>
      </c>
      <c r="F131" s="6">
        <v>200</v>
      </c>
      <c r="G131" s="91">
        <v>5585870</v>
      </c>
      <c r="H131" s="105">
        <v>1074530</v>
      </c>
      <c r="I131" s="105">
        <v>2224845</v>
      </c>
      <c r="J131" s="91">
        <v>510000</v>
      </c>
      <c r="K131" s="91"/>
      <c r="L131" s="91">
        <v>5585870</v>
      </c>
      <c r="M131" s="91">
        <v>3585870</v>
      </c>
    </row>
    <row r="132" spans="1:13" ht="37.5">
      <c r="A132" s="34" t="s">
        <v>215</v>
      </c>
      <c r="B132" s="79"/>
      <c r="C132" s="79" t="s">
        <v>66</v>
      </c>
      <c r="D132" s="79">
        <v>13</v>
      </c>
      <c r="E132" s="65" t="s">
        <v>239</v>
      </c>
      <c r="F132" s="6">
        <v>800</v>
      </c>
      <c r="G132" s="91">
        <v>140000</v>
      </c>
      <c r="H132" s="105">
        <v>140000</v>
      </c>
      <c r="I132" s="105">
        <v>140000</v>
      </c>
      <c r="J132" s="91">
        <v>140000</v>
      </c>
      <c r="K132" s="91"/>
      <c r="L132" s="91">
        <v>140000</v>
      </c>
      <c r="M132" s="91">
        <v>140000</v>
      </c>
    </row>
    <row r="133" spans="1:13" ht="56.25">
      <c r="A133" s="35" t="s">
        <v>146</v>
      </c>
      <c r="B133" s="69"/>
      <c r="C133" s="79" t="s">
        <v>66</v>
      </c>
      <c r="D133" s="79">
        <v>13</v>
      </c>
      <c r="E133" s="65" t="s">
        <v>242</v>
      </c>
      <c r="F133" s="6">
        <v>200</v>
      </c>
      <c r="G133" s="91">
        <v>20000</v>
      </c>
      <c r="H133" s="105">
        <v>20000</v>
      </c>
      <c r="I133" s="105">
        <v>20000</v>
      </c>
      <c r="J133" s="91">
        <v>20000</v>
      </c>
      <c r="K133" s="91">
        <v>20000</v>
      </c>
      <c r="L133" s="91">
        <v>20000</v>
      </c>
      <c r="M133" s="91">
        <v>20000</v>
      </c>
    </row>
    <row r="134" spans="1:13" ht="75">
      <c r="A134" s="14" t="s">
        <v>147</v>
      </c>
      <c r="B134" s="69"/>
      <c r="C134" s="79" t="s">
        <v>66</v>
      </c>
      <c r="D134" s="79">
        <v>13</v>
      </c>
      <c r="E134" s="65" t="s">
        <v>243</v>
      </c>
      <c r="F134" s="6">
        <v>200</v>
      </c>
      <c r="G134" s="117">
        <v>200000</v>
      </c>
      <c r="H134" s="105"/>
      <c r="I134" s="105"/>
      <c r="J134" s="117">
        <v>185000</v>
      </c>
      <c r="K134" s="117">
        <v>185000</v>
      </c>
      <c r="L134" s="117">
        <v>200000</v>
      </c>
      <c r="M134" s="117">
        <v>200000</v>
      </c>
    </row>
    <row r="135" spans="1:13" ht="56.25">
      <c r="A135" s="20" t="s">
        <v>148</v>
      </c>
      <c r="B135" s="64"/>
      <c r="C135" s="79" t="s">
        <v>66</v>
      </c>
      <c r="D135" s="79">
        <v>13</v>
      </c>
      <c r="E135" s="65" t="s">
        <v>251</v>
      </c>
      <c r="F135" s="6">
        <v>800</v>
      </c>
      <c r="G135" s="117">
        <v>50000</v>
      </c>
      <c r="H135" s="105"/>
      <c r="I135" s="105"/>
      <c r="J135" s="117">
        <v>50000</v>
      </c>
      <c r="K135" s="117">
        <v>50000</v>
      </c>
      <c r="L135" s="117">
        <v>50000</v>
      </c>
      <c r="M135" s="117">
        <v>50000</v>
      </c>
    </row>
    <row r="136" spans="1:13" ht="75">
      <c r="A136" s="34" t="s">
        <v>250</v>
      </c>
      <c r="B136" s="64"/>
      <c r="C136" s="79" t="s">
        <v>66</v>
      </c>
      <c r="D136" s="79">
        <v>13</v>
      </c>
      <c r="E136" s="90" t="s">
        <v>259</v>
      </c>
      <c r="F136" s="32">
        <v>300</v>
      </c>
      <c r="G136" s="117">
        <v>90000</v>
      </c>
      <c r="H136" s="105"/>
      <c r="I136" s="105"/>
      <c r="J136" s="117"/>
      <c r="K136" s="117"/>
      <c r="L136" s="105"/>
      <c r="M136" s="105"/>
    </row>
    <row r="137" spans="1:13" ht="63.75" customHeight="1">
      <c r="A137" s="18" t="s">
        <v>49</v>
      </c>
      <c r="B137" s="64"/>
      <c r="C137" s="79" t="s">
        <v>66</v>
      </c>
      <c r="D137" s="79">
        <v>13</v>
      </c>
      <c r="E137" s="65" t="s">
        <v>48</v>
      </c>
      <c r="F137" s="6">
        <v>200</v>
      </c>
      <c r="G137" s="91">
        <v>236000</v>
      </c>
      <c r="H137" s="105">
        <v>236000</v>
      </c>
      <c r="I137" s="105">
        <v>236000</v>
      </c>
      <c r="J137" s="91">
        <v>236000</v>
      </c>
      <c r="K137" s="91">
        <v>236000</v>
      </c>
      <c r="L137" s="91">
        <v>236000</v>
      </c>
      <c r="M137" s="91">
        <v>236000</v>
      </c>
    </row>
    <row r="138" spans="1:13" ht="27.75" customHeight="1">
      <c r="A138" s="28" t="s">
        <v>149</v>
      </c>
      <c r="B138" s="25"/>
      <c r="C138" s="1" t="s">
        <v>112</v>
      </c>
      <c r="D138" s="1" t="s">
        <v>150</v>
      </c>
      <c r="E138" s="63"/>
      <c r="F138" s="2"/>
      <c r="G138" s="116">
        <f>G139+G143</f>
        <v>2279930</v>
      </c>
      <c r="H138" s="87">
        <f t="shared" ref="H138:M138" si="30">H139+H143</f>
        <v>1211758</v>
      </c>
      <c r="I138" s="87">
        <f t="shared" si="30"/>
        <v>1211758</v>
      </c>
      <c r="J138" s="116">
        <f t="shared" si="30"/>
        <v>1846649</v>
      </c>
      <c r="K138" s="116">
        <f t="shared" si="30"/>
        <v>1846649</v>
      </c>
      <c r="L138" s="116">
        <f t="shared" si="30"/>
        <v>2279930</v>
      </c>
      <c r="M138" s="116">
        <f t="shared" si="30"/>
        <v>2279930</v>
      </c>
    </row>
    <row r="139" spans="1:13" ht="37.5">
      <c r="A139" s="36" t="s">
        <v>151</v>
      </c>
      <c r="B139" s="69"/>
      <c r="C139" s="72" t="s">
        <v>112</v>
      </c>
      <c r="D139" s="72" t="s">
        <v>82</v>
      </c>
      <c r="E139" s="63"/>
      <c r="F139" s="15"/>
      <c r="G139" s="116">
        <f>G140+G141+G142</f>
        <v>2257930</v>
      </c>
      <c r="H139" s="87">
        <f t="shared" ref="H139:M139" si="31">H140+H141+H142</f>
        <v>1189758</v>
      </c>
      <c r="I139" s="87">
        <f t="shared" si="31"/>
        <v>1189758</v>
      </c>
      <c r="J139" s="116">
        <f t="shared" si="31"/>
        <v>1841649</v>
      </c>
      <c r="K139" s="116">
        <f t="shared" si="31"/>
        <v>1841649</v>
      </c>
      <c r="L139" s="116">
        <f t="shared" si="31"/>
        <v>2257930</v>
      </c>
      <c r="M139" s="116">
        <f t="shared" si="31"/>
        <v>2257930</v>
      </c>
    </row>
    <row r="140" spans="1:13" ht="93.75">
      <c r="A140" s="34" t="s">
        <v>152</v>
      </c>
      <c r="B140" s="79"/>
      <c r="C140" s="69" t="s">
        <v>112</v>
      </c>
      <c r="D140" s="69" t="s">
        <v>82</v>
      </c>
      <c r="E140" s="65" t="s">
        <v>153</v>
      </c>
      <c r="F140" s="6">
        <v>200</v>
      </c>
      <c r="G140" s="91">
        <v>325000</v>
      </c>
      <c r="H140" s="105">
        <v>25000</v>
      </c>
      <c r="I140" s="105">
        <v>25000</v>
      </c>
      <c r="J140" s="91">
        <v>25000</v>
      </c>
      <c r="K140" s="91">
        <v>25000</v>
      </c>
      <c r="L140" s="91">
        <v>325000</v>
      </c>
      <c r="M140" s="91">
        <v>325000</v>
      </c>
    </row>
    <row r="141" spans="1:13" ht="93.75">
      <c r="A141" s="20" t="s">
        <v>46</v>
      </c>
      <c r="B141" s="79"/>
      <c r="C141" s="69" t="s">
        <v>112</v>
      </c>
      <c r="D141" s="69" t="s">
        <v>82</v>
      </c>
      <c r="E141" s="65" t="s">
        <v>154</v>
      </c>
      <c r="F141" s="6">
        <v>100</v>
      </c>
      <c r="G141" s="91">
        <v>1832930</v>
      </c>
      <c r="H141" s="105">
        <v>1075878</v>
      </c>
      <c r="I141" s="105">
        <v>1075878</v>
      </c>
      <c r="J141" s="91">
        <v>1477769</v>
      </c>
      <c r="K141" s="91">
        <v>1477769</v>
      </c>
      <c r="L141" s="91">
        <v>1832930</v>
      </c>
      <c r="M141" s="91">
        <v>1832930</v>
      </c>
    </row>
    <row r="142" spans="1:13" ht="56.25">
      <c r="A142" s="20" t="s">
        <v>47</v>
      </c>
      <c r="B142" s="79"/>
      <c r="C142" s="69" t="s">
        <v>112</v>
      </c>
      <c r="D142" s="69" t="s">
        <v>82</v>
      </c>
      <c r="E142" s="65" t="s">
        <v>154</v>
      </c>
      <c r="F142" s="6">
        <v>200</v>
      </c>
      <c r="G142" s="91">
        <v>100000</v>
      </c>
      <c r="H142" s="105">
        <v>88880</v>
      </c>
      <c r="I142" s="105">
        <v>88880</v>
      </c>
      <c r="J142" s="91">
        <v>338880</v>
      </c>
      <c r="K142" s="91">
        <v>338880</v>
      </c>
      <c r="L142" s="91">
        <v>100000</v>
      </c>
      <c r="M142" s="91">
        <v>100000</v>
      </c>
    </row>
    <row r="143" spans="1:13" ht="37.5">
      <c r="A143" s="33" t="s">
        <v>155</v>
      </c>
      <c r="B143" s="78"/>
      <c r="C143" s="72" t="s">
        <v>112</v>
      </c>
      <c r="D143" s="72">
        <v>14</v>
      </c>
      <c r="E143" s="63"/>
      <c r="F143" s="15"/>
      <c r="G143" s="115">
        <f>G144</f>
        <v>22000</v>
      </c>
      <c r="H143" s="86">
        <v>22000</v>
      </c>
      <c r="I143" s="86">
        <v>22000</v>
      </c>
      <c r="J143" s="115">
        <f t="shared" ref="J143:M143" si="32">J144</f>
        <v>5000</v>
      </c>
      <c r="K143" s="115">
        <f t="shared" si="32"/>
        <v>5000</v>
      </c>
      <c r="L143" s="115">
        <f t="shared" si="32"/>
        <v>22000</v>
      </c>
      <c r="M143" s="115">
        <f t="shared" si="32"/>
        <v>22000</v>
      </c>
    </row>
    <row r="144" spans="1:13" ht="102.75" customHeight="1">
      <c r="A144" s="19" t="s">
        <v>45</v>
      </c>
      <c r="B144" s="79"/>
      <c r="C144" s="69" t="s">
        <v>112</v>
      </c>
      <c r="D144" s="69">
        <v>14</v>
      </c>
      <c r="E144" s="65" t="s">
        <v>156</v>
      </c>
      <c r="F144" s="6">
        <v>200</v>
      </c>
      <c r="G144" s="118">
        <v>22000</v>
      </c>
      <c r="H144" s="105"/>
      <c r="I144" s="105"/>
      <c r="J144" s="118">
        <v>5000</v>
      </c>
      <c r="K144" s="118">
        <v>5000</v>
      </c>
      <c r="L144" s="118">
        <v>22000</v>
      </c>
      <c r="M144" s="118">
        <v>22000</v>
      </c>
    </row>
    <row r="145" spans="1:13" ht="18.75">
      <c r="A145" s="31" t="s">
        <v>78</v>
      </c>
      <c r="B145" s="30"/>
      <c r="C145" s="30" t="s">
        <v>81</v>
      </c>
      <c r="D145" s="30" t="s">
        <v>84</v>
      </c>
      <c r="E145" s="63"/>
      <c r="F145" s="15"/>
      <c r="G145" s="115">
        <f>SUM(G146:G150)</f>
        <v>230000</v>
      </c>
      <c r="H145" s="86">
        <f t="shared" ref="H145:M145" si="33">SUM(H146:H150)</f>
        <v>220000</v>
      </c>
      <c r="I145" s="86">
        <f t="shared" si="33"/>
        <v>220000</v>
      </c>
      <c r="J145" s="115">
        <f t="shared" si="33"/>
        <v>230000</v>
      </c>
      <c r="K145" s="115">
        <f t="shared" si="33"/>
        <v>230000</v>
      </c>
      <c r="L145" s="115">
        <f t="shared" si="33"/>
        <v>230000</v>
      </c>
      <c r="M145" s="115">
        <f t="shared" si="33"/>
        <v>230000</v>
      </c>
    </row>
    <row r="146" spans="1:13" ht="75">
      <c r="A146" s="20" t="s">
        <v>157</v>
      </c>
      <c r="B146" s="64"/>
      <c r="C146" s="32" t="s">
        <v>81</v>
      </c>
      <c r="D146" s="32" t="s">
        <v>84</v>
      </c>
      <c r="E146" s="65" t="s">
        <v>158</v>
      </c>
      <c r="F146" s="6">
        <v>200</v>
      </c>
      <c r="G146" s="91">
        <v>30000</v>
      </c>
      <c r="H146" s="91">
        <v>30000</v>
      </c>
      <c r="I146" s="91">
        <v>30000</v>
      </c>
      <c r="J146" s="91">
        <v>30000</v>
      </c>
      <c r="K146" s="91">
        <v>30000</v>
      </c>
      <c r="L146" s="91">
        <v>30000</v>
      </c>
      <c r="M146" s="91">
        <v>30000</v>
      </c>
    </row>
    <row r="147" spans="1:13" ht="56.25">
      <c r="A147" s="20" t="s">
        <v>224</v>
      </c>
      <c r="B147" s="64"/>
      <c r="C147" s="32" t="s">
        <v>81</v>
      </c>
      <c r="D147" s="32" t="s">
        <v>84</v>
      </c>
      <c r="E147" s="90" t="s">
        <v>225</v>
      </c>
      <c r="F147" s="32">
        <v>200</v>
      </c>
      <c r="G147" s="91">
        <v>10000</v>
      </c>
      <c r="H147" s="91"/>
      <c r="I147" s="91"/>
      <c r="J147" s="91">
        <v>10000</v>
      </c>
      <c r="K147" s="91">
        <v>10000</v>
      </c>
      <c r="L147" s="91">
        <v>10000</v>
      </c>
      <c r="M147" s="91">
        <v>10000</v>
      </c>
    </row>
    <row r="148" spans="1:13" ht="37.5">
      <c r="A148" s="20" t="s">
        <v>184</v>
      </c>
      <c r="B148" s="64"/>
      <c r="C148" s="32" t="s">
        <v>81</v>
      </c>
      <c r="D148" s="32" t="s">
        <v>84</v>
      </c>
      <c r="E148" s="65" t="s">
        <v>35</v>
      </c>
      <c r="F148" s="6">
        <v>800</v>
      </c>
      <c r="G148" s="91">
        <v>150000</v>
      </c>
      <c r="H148" s="91">
        <v>150000</v>
      </c>
      <c r="I148" s="91">
        <v>150000</v>
      </c>
      <c r="J148" s="91">
        <v>150000</v>
      </c>
      <c r="K148" s="91">
        <v>150000</v>
      </c>
      <c r="L148" s="91">
        <v>150000</v>
      </c>
      <c r="M148" s="91">
        <v>150000</v>
      </c>
    </row>
    <row r="149" spans="1:13" ht="43.5" customHeight="1">
      <c r="A149" s="20" t="s">
        <v>159</v>
      </c>
      <c r="B149" s="64"/>
      <c r="C149" s="32" t="s">
        <v>81</v>
      </c>
      <c r="D149" s="32" t="s">
        <v>84</v>
      </c>
      <c r="E149" s="65" t="s">
        <v>55</v>
      </c>
      <c r="F149" s="6">
        <v>300</v>
      </c>
      <c r="G149" s="91">
        <v>20000</v>
      </c>
      <c r="H149" s="91">
        <v>20000</v>
      </c>
      <c r="I149" s="91">
        <v>20000</v>
      </c>
      <c r="J149" s="91">
        <v>20000</v>
      </c>
      <c r="K149" s="91">
        <v>20000</v>
      </c>
      <c r="L149" s="91">
        <v>20000</v>
      </c>
      <c r="M149" s="91">
        <v>20000</v>
      </c>
    </row>
    <row r="150" spans="1:13" ht="59.25" customHeight="1">
      <c r="A150" s="20" t="s">
        <v>58</v>
      </c>
      <c r="B150" s="64"/>
      <c r="C150" s="32" t="s">
        <v>81</v>
      </c>
      <c r="D150" s="32" t="s">
        <v>84</v>
      </c>
      <c r="E150" s="65" t="s">
        <v>57</v>
      </c>
      <c r="F150" s="6">
        <v>300</v>
      </c>
      <c r="G150" s="91">
        <v>20000</v>
      </c>
      <c r="H150" s="91">
        <v>20000</v>
      </c>
      <c r="I150" s="91">
        <v>20000</v>
      </c>
      <c r="J150" s="91">
        <v>20000</v>
      </c>
      <c r="K150" s="91">
        <v>20000</v>
      </c>
      <c r="L150" s="91">
        <v>20000</v>
      </c>
      <c r="M150" s="91">
        <v>20000</v>
      </c>
    </row>
    <row r="151" spans="1:13" ht="18.75">
      <c r="A151" s="28" t="s">
        <v>160</v>
      </c>
      <c r="B151" s="78"/>
      <c r="C151" s="30" t="s">
        <v>130</v>
      </c>
      <c r="D151" s="30" t="s">
        <v>66</v>
      </c>
      <c r="E151" s="63"/>
      <c r="F151" s="15"/>
      <c r="G151" s="115">
        <f>SUM(G152:G155)</f>
        <v>4629509.8599999994</v>
      </c>
      <c r="H151" s="86">
        <f>SUM(H152:H155)</f>
        <v>1772209</v>
      </c>
      <c r="I151" s="86">
        <f>SUM(I152:I155)</f>
        <v>1772209</v>
      </c>
      <c r="J151" s="115">
        <f>SUM(J152:J155)</f>
        <v>2049231</v>
      </c>
      <c r="K151" s="115">
        <f>SUM(K152:K155)</f>
        <v>2019522</v>
      </c>
      <c r="L151" s="115">
        <f t="shared" ref="L151:M151" si="34">SUM(L152:L155)</f>
        <v>4281817.22</v>
      </c>
      <c r="M151" s="115">
        <f t="shared" si="34"/>
        <v>4257710.8</v>
      </c>
    </row>
    <row r="152" spans="1:13" ht="77.25" customHeight="1">
      <c r="A152" s="20" t="s">
        <v>161</v>
      </c>
      <c r="B152" s="79"/>
      <c r="C152" s="32" t="s">
        <v>130</v>
      </c>
      <c r="D152" s="32" t="s">
        <v>66</v>
      </c>
      <c r="E152" s="71" t="s">
        <v>144</v>
      </c>
      <c r="F152" s="6">
        <v>600</v>
      </c>
      <c r="G152" s="117">
        <v>211000</v>
      </c>
      <c r="H152" s="105"/>
      <c r="I152" s="105"/>
      <c r="J152" s="117">
        <v>211000</v>
      </c>
      <c r="K152" s="117">
        <v>211000</v>
      </c>
      <c r="L152" s="117">
        <v>211000</v>
      </c>
      <c r="M152" s="117">
        <v>211000</v>
      </c>
    </row>
    <row r="153" spans="1:13" ht="75">
      <c r="A153" s="11" t="s">
        <v>37</v>
      </c>
      <c r="B153" s="79"/>
      <c r="C153" s="32" t="s">
        <v>130</v>
      </c>
      <c r="D153" s="32" t="s">
        <v>66</v>
      </c>
      <c r="E153" s="71" t="s">
        <v>36</v>
      </c>
      <c r="F153" s="6">
        <v>600</v>
      </c>
      <c r="G153" s="91">
        <v>1548951</v>
      </c>
      <c r="H153" s="105">
        <v>322500</v>
      </c>
      <c r="I153" s="105">
        <v>322500</v>
      </c>
      <c r="J153" s="91">
        <v>326722</v>
      </c>
      <c r="K153" s="91">
        <v>326722</v>
      </c>
      <c r="L153" s="91">
        <v>1200500</v>
      </c>
      <c r="M153" s="91">
        <v>1200500</v>
      </c>
    </row>
    <row r="154" spans="1:13" ht="93.75">
      <c r="A154" s="11" t="s">
        <v>272</v>
      </c>
      <c r="B154" s="79"/>
      <c r="C154" s="32" t="s">
        <v>130</v>
      </c>
      <c r="D154" s="32" t="s">
        <v>66</v>
      </c>
      <c r="E154" s="128" t="s">
        <v>226</v>
      </c>
      <c r="F154" s="32">
        <v>600</v>
      </c>
      <c r="G154" s="91">
        <v>23348.06</v>
      </c>
      <c r="H154" s="105"/>
      <c r="I154" s="105"/>
      <c r="J154" s="91">
        <v>29709</v>
      </c>
      <c r="K154" s="91"/>
      <c r="L154" s="147">
        <v>24106.42</v>
      </c>
      <c r="M154" s="105"/>
    </row>
    <row r="155" spans="1:13" ht="108" customHeight="1">
      <c r="A155" s="11" t="s">
        <v>162</v>
      </c>
      <c r="B155" s="79"/>
      <c r="C155" s="32" t="s">
        <v>130</v>
      </c>
      <c r="D155" s="32" t="s">
        <v>66</v>
      </c>
      <c r="E155" s="71" t="s">
        <v>41</v>
      </c>
      <c r="F155" s="6">
        <v>600</v>
      </c>
      <c r="G155" s="91">
        <v>2846210.8</v>
      </c>
      <c r="H155" s="105">
        <v>1449709</v>
      </c>
      <c r="I155" s="105">
        <v>1449709</v>
      </c>
      <c r="J155" s="91">
        <v>1481800</v>
      </c>
      <c r="K155" s="91">
        <v>1481800</v>
      </c>
      <c r="L155" s="91">
        <v>2846210.8</v>
      </c>
      <c r="M155" s="91">
        <v>2846210.8</v>
      </c>
    </row>
    <row r="156" spans="1:13" ht="18.75">
      <c r="A156" s="31" t="s">
        <v>163</v>
      </c>
      <c r="B156" s="78"/>
      <c r="C156" s="78">
        <v>10</v>
      </c>
      <c r="D156" s="78" t="s">
        <v>164</v>
      </c>
      <c r="E156" s="63"/>
      <c r="F156" s="15"/>
      <c r="G156" s="115">
        <f>G157+G163+G160</f>
        <v>3375700</v>
      </c>
      <c r="H156" s="86" t="e">
        <f>H157+H163+H160+#REF!</f>
        <v>#REF!</v>
      </c>
      <c r="I156" s="86" t="e">
        <f>I157+I163+I160+#REF!</f>
        <v>#REF!</v>
      </c>
      <c r="J156" s="115">
        <f t="shared" ref="J156:M156" si="35">J157+J163+J160</f>
        <v>2618000</v>
      </c>
      <c r="K156" s="115">
        <f t="shared" si="35"/>
        <v>2618000</v>
      </c>
      <c r="L156" s="115">
        <f t="shared" si="35"/>
        <v>3375700</v>
      </c>
      <c r="M156" s="115">
        <f t="shared" si="35"/>
        <v>3375700</v>
      </c>
    </row>
    <row r="157" spans="1:13" ht="18.75">
      <c r="A157" s="31" t="s">
        <v>165</v>
      </c>
      <c r="B157" s="30"/>
      <c r="C157" s="30">
        <v>10</v>
      </c>
      <c r="D157" s="30" t="s">
        <v>66</v>
      </c>
      <c r="E157" s="63"/>
      <c r="F157" s="15"/>
      <c r="G157" s="116">
        <f>G158+G159</f>
        <v>3161700</v>
      </c>
      <c r="H157" s="87">
        <f t="shared" ref="H157:M157" si="36">H158+H159</f>
        <v>2070500</v>
      </c>
      <c r="I157" s="87">
        <f t="shared" si="36"/>
        <v>2070500</v>
      </c>
      <c r="J157" s="116">
        <f t="shared" si="36"/>
        <v>2424000</v>
      </c>
      <c r="K157" s="116">
        <f t="shared" si="36"/>
        <v>2424000</v>
      </c>
      <c r="L157" s="116">
        <f t="shared" si="36"/>
        <v>3161700</v>
      </c>
      <c r="M157" s="116">
        <f t="shared" si="36"/>
        <v>3161700</v>
      </c>
    </row>
    <row r="158" spans="1:13" ht="75">
      <c r="A158" s="20" t="s">
        <v>264</v>
      </c>
      <c r="B158" s="64"/>
      <c r="C158" s="64"/>
      <c r="D158" s="64"/>
      <c r="E158" s="65" t="s">
        <v>31</v>
      </c>
      <c r="F158" s="6">
        <v>200</v>
      </c>
      <c r="G158" s="106">
        <v>31304</v>
      </c>
      <c r="H158" s="105">
        <v>20500</v>
      </c>
      <c r="I158" s="105">
        <v>20500</v>
      </c>
      <c r="J158" s="106">
        <v>24000</v>
      </c>
      <c r="K158" s="106">
        <v>24000</v>
      </c>
      <c r="L158" s="106">
        <v>31304</v>
      </c>
      <c r="M158" s="106">
        <v>31304</v>
      </c>
    </row>
    <row r="159" spans="1:13" ht="56.25">
      <c r="A159" s="54" t="s">
        <v>30</v>
      </c>
      <c r="B159" s="83"/>
      <c r="C159" s="83"/>
      <c r="D159" s="83"/>
      <c r="E159" s="65" t="s">
        <v>31</v>
      </c>
      <c r="F159" s="6">
        <v>300</v>
      </c>
      <c r="G159" s="91">
        <v>3130396</v>
      </c>
      <c r="H159" s="105">
        <v>2050000</v>
      </c>
      <c r="I159" s="105">
        <v>2050000</v>
      </c>
      <c r="J159" s="91">
        <v>2400000</v>
      </c>
      <c r="K159" s="91">
        <v>2400000</v>
      </c>
      <c r="L159" s="91">
        <v>3130396</v>
      </c>
      <c r="M159" s="91">
        <v>3130396</v>
      </c>
    </row>
    <row r="160" spans="1:13" ht="18.75">
      <c r="A160" s="55" t="s">
        <v>166</v>
      </c>
      <c r="B160" s="48"/>
      <c r="C160" s="48">
        <v>10</v>
      </c>
      <c r="D160" s="48" t="s">
        <v>112</v>
      </c>
      <c r="E160" s="63"/>
      <c r="F160" s="15"/>
      <c r="G160" s="115">
        <f>G162+G161</f>
        <v>100000</v>
      </c>
      <c r="H160" s="86">
        <f t="shared" ref="H160:M160" si="37">H162+H161</f>
        <v>100000</v>
      </c>
      <c r="I160" s="86">
        <f t="shared" si="37"/>
        <v>100000</v>
      </c>
      <c r="J160" s="115">
        <f t="shared" si="37"/>
        <v>100000</v>
      </c>
      <c r="K160" s="115">
        <f t="shared" si="37"/>
        <v>100000</v>
      </c>
      <c r="L160" s="115">
        <f t="shared" si="37"/>
        <v>100000</v>
      </c>
      <c r="M160" s="115">
        <f t="shared" si="37"/>
        <v>100000</v>
      </c>
    </row>
    <row r="161" spans="1:13" ht="93.75">
      <c r="A161" s="10" t="s">
        <v>42</v>
      </c>
      <c r="B161" s="48"/>
      <c r="C161" s="49">
        <v>10</v>
      </c>
      <c r="D161" s="49" t="s">
        <v>112</v>
      </c>
      <c r="E161" s="90" t="s">
        <v>52</v>
      </c>
      <c r="F161" s="17">
        <v>300</v>
      </c>
      <c r="G161" s="91">
        <v>50000</v>
      </c>
      <c r="H161" s="105">
        <v>50000</v>
      </c>
      <c r="I161" s="105">
        <v>50000</v>
      </c>
      <c r="J161" s="91">
        <v>50000</v>
      </c>
      <c r="K161" s="91">
        <v>50000</v>
      </c>
      <c r="L161" s="91">
        <v>50000</v>
      </c>
      <c r="M161" s="91">
        <v>50000</v>
      </c>
    </row>
    <row r="162" spans="1:13" ht="56.25">
      <c r="A162" s="56" t="s">
        <v>167</v>
      </c>
      <c r="B162" s="83"/>
      <c r="C162" s="49">
        <v>10</v>
      </c>
      <c r="D162" s="49" t="s">
        <v>112</v>
      </c>
      <c r="E162" s="68" t="s">
        <v>168</v>
      </c>
      <c r="F162" s="6">
        <v>300</v>
      </c>
      <c r="G162" s="91">
        <v>50000</v>
      </c>
      <c r="H162" s="105">
        <v>50000</v>
      </c>
      <c r="I162" s="105">
        <v>50000</v>
      </c>
      <c r="J162" s="91">
        <v>50000</v>
      </c>
      <c r="K162" s="91">
        <v>50000</v>
      </c>
      <c r="L162" s="91">
        <v>50000</v>
      </c>
      <c r="M162" s="91">
        <v>50000</v>
      </c>
    </row>
    <row r="163" spans="1:13" ht="18.75">
      <c r="A163" s="50" t="s">
        <v>169</v>
      </c>
      <c r="B163" s="48"/>
      <c r="C163" s="48">
        <v>10</v>
      </c>
      <c r="D163" s="48" t="s">
        <v>87</v>
      </c>
      <c r="E163" s="89"/>
      <c r="F163" s="1"/>
      <c r="G163" s="116">
        <f>SUM(G164:G166)</f>
        <v>114000</v>
      </c>
      <c r="H163" s="87">
        <f t="shared" ref="H163:M163" si="38">SUM(H164:H166)</f>
        <v>92300</v>
      </c>
      <c r="I163" s="87">
        <f t="shared" si="38"/>
        <v>92300</v>
      </c>
      <c r="J163" s="116">
        <f t="shared" si="38"/>
        <v>94000</v>
      </c>
      <c r="K163" s="116">
        <f t="shared" si="38"/>
        <v>94000</v>
      </c>
      <c r="L163" s="116">
        <f t="shared" si="38"/>
        <v>114000</v>
      </c>
      <c r="M163" s="116">
        <f t="shared" si="38"/>
        <v>114000</v>
      </c>
    </row>
    <row r="164" spans="1:13" ht="56.25">
      <c r="A164" s="42" t="s">
        <v>170</v>
      </c>
      <c r="B164" s="69"/>
      <c r="C164" s="69">
        <v>10</v>
      </c>
      <c r="D164" s="69" t="s">
        <v>87</v>
      </c>
      <c r="E164" s="71" t="s">
        <v>32</v>
      </c>
      <c r="F164" s="2">
        <v>200</v>
      </c>
      <c r="G164" s="91">
        <v>45000</v>
      </c>
      <c r="H164" s="105">
        <v>23300</v>
      </c>
      <c r="I164" s="105">
        <v>23300</v>
      </c>
      <c r="J164" s="91">
        <v>25000</v>
      </c>
      <c r="K164" s="91">
        <v>25000</v>
      </c>
      <c r="L164" s="91">
        <v>45000</v>
      </c>
      <c r="M164" s="91">
        <v>45000</v>
      </c>
    </row>
    <row r="165" spans="1:13" ht="75">
      <c r="A165" s="10" t="s">
        <v>182</v>
      </c>
      <c r="B165" s="90"/>
      <c r="C165" s="69">
        <v>10</v>
      </c>
      <c r="D165" s="69" t="s">
        <v>87</v>
      </c>
      <c r="E165" s="90" t="s">
        <v>183</v>
      </c>
      <c r="F165" s="17">
        <v>300</v>
      </c>
      <c r="G165" s="91">
        <v>23000</v>
      </c>
      <c r="H165" s="105">
        <v>23000</v>
      </c>
      <c r="I165" s="105">
        <v>23000</v>
      </c>
      <c r="J165" s="91">
        <v>23000</v>
      </c>
      <c r="K165" s="91">
        <v>23000</v>
      </c>
      <c r="L165" s="91">
        <v>23000</v>
      </c>
      <c r="M165" s="91">
        <v>23000</v>
      </c>
    </row>
    <row r="166" spans="1:13" ht="75">
      <c r="A166" s="42" t="s">
        <v>171</v>
      </c>
      <c r="B166" s="69"/>
      <c r="C166" s="69">
        <v>10</v>
      </c>
      <c r="D166" s="69" t="s">
        <v>87</v>
      </c>
      <c r="E166" s="65" t="s">
        <v>40</v>
      </c>
      <c r="F166" s="6">
        <v>300</v>
      </c>
      <c r="G166" s="91">
        <v>46000</v>
      </c>
      <c r="H166" s="105">
        <v>46000</v>
      </c>
      <c r="I166" s="105">
        <v>46000</v>
      </c>
      <c r="J166" s="91">
        <v>46000</v>
      </c>
      <c r="K166" s="91">
        <v>46000</v>
      </c>
      <c r="L166" s="91">
        <v>46000</v>
      </c>
      <c r="M166" s="91">
        <v>46000</v>
      </c>
    </row>
    <row r="167" spans="1:13" ht="56.25">
      <c r="A167" s="36" t="s">
        <v>228</v>
      </c>
      <c r="B167" s="72">
        <v>124</v>
      </c>
      <c r="C167" s="32"/>
      <c r="D167" s="69"/>
      <c r="E167" s="65"/>
      <c r="F167" s="2"/>
      <c r="G167" s="100">
        <f>SUM(G169:G171)</f>
        <v>2086778</v>
      </c>
      <c r="H167" s="105"/>
      <c r="I167" s="105"/>
      <c r="J167" s="100">
        <f t="shared" ref="J167:M167" si="39">SUM(J169:J171)</f>
        <v>1342428</v>
      </c>
      <c r="K167" s="100">
        <f t="shared" si="39"/>
        <v>1342428</v>
      </c>
      <c r="L167" s="100">
        <f t="shared" si="39"/>
        <v>2082778</v>
      </c>
      <c r="M167" s="100">
        <f t="shared" si="39"/>
        <v>2086778</v>
      </c>
    </row>
    <row r="168" spans="1:13" ht="37.5">
      <c r="A168" s="35" t="s">
        <v>187</v>
      </c>
      <c r="B168" s="69"/>
      <c r="C168" s="32" t="s">
        <v>66</v>
      </c>
      <c r="D168" s="69" t="s">
        <v>87</v>
      </c>
      <c r="E168" s="65"/>
      <c r="F168" s="2"/>
      <c r="G168" s="117">
        <f>SUM(G169:G171)</f>
        <v>2086778</v>
      </c>
      <c r="H168" s="105"/>
      <c r="I168" s="105"/>
      <c r="J168" s="117">
        <f t="shared" ref="J168:M168" si="40">SUM(J169:J171)</f>
        <v>1342428</v>
      </c>
      <c r="K168" s="117">
        <f t="shared" si="40"/>
        <v>1342428</v>
      </c>
      <c r="L168" s="117">
        <f t="shared" si="40"/>
        <v>2082778</v>
      </c>
      <c r="M168" s="117">
        <f t="shared" si="40"/>
        <v>2086778</v>
      </c>
    </row>
    <row r="169" spans="1:13" ht="93.75">
      <c r="A169" s="35" t="s">
        <v>188</v>
      </c>
      <c r="B169" s="69"/>
      <c r="C169" s="32" t="s">
        <v>66</v>
      </c>
      <c r="D169" s="69" t="s">
        <v>87</v>
      </c>
      <c r="E169" s="65" t="s">
        <v>253</v>
      </c>
      <c r="F169" s="2">
        <v>100</v>
      </c>
      <c r="G169" s="91">
        <v>1721873</v>
      </c>
      <c r="H169" s="91">
        <v>876301</v>
      </c>
      <c r="I169" s="91">
        <v>876301</v>
      </c>
      <c r="J169" s="91">
        <v>1337428</v>
      </c>
      <c r="K169" s="91">
        <v>1337428</v>
      </c>
      <c r="L169" s="108">
        <v>1721873</v>
      </c>
      <c r="M169" s="108">
        <v>1721873</v>
      </c>
    </row>
    <row r="170" spans="1:13" ht="131.25">
      <c r="A170" s="35" t="s">
        <v>227</v>
      </c>
      <c r="B170" s="69"/>
      <c r="C170" s="32" t="s">
        <v>66</v>
      </c>
      <c r="D170" s="69" t="s">
        <v>87</v>
      </c>
      <c r="E170" s="90" t="s">
        <v>254</v>
      </c>
      <c r="F170" s="102">
        <v>100</v>
      </c>
      <c r="G170" s="91">
        <v>30000</v>
      </c>
      <c r="H170" s="91"/>
      <c r="I170" s="91"/>
      <c r="J170" s="91">
        <v>5000</v>
      </c>
      <c r="K170" s="91">
        <v>5000</v>
      </c>
      <c r="L170" s="108">
        <v>30000</v>
      </c>
      <c r="M170" s="108">
        <v>30000</v>
      </c>
    </row>
    <row r="171" spans="1:13" ht="56.25">
      <c r="A171" s="35" t="s">
        <v>189</v>
      </c>
      <c r="B171" s="69"/>
      <c r="C171" s="32" t="s">
        <v>66</v>
      </c>
      <c r="D171" s="69" t="s">
        <v>87</v>
      </c>
      <c r="E171" s="65" t="s">
        <v>253</v>
      </c>
      <c r="F171" s="2">
        <v>200</v>
      </c>
      <c r="G171" s="91">
        <v>334905</v>
      </c>
      <c r="H171" s="91"/>
      <c r="I171" s="91"/>
      <c r="J171" s="91"/>
      <c r="K171" s="91"/>
      <c r="L171" s="108">
        <v>330905</v>
      </c>
      <c r="M171" s="108">
        <v>334905</v>
      </c>
    </row>
    <row r="172" spans="1:13" ht="15.75">
      <c r="G172" s="115">
        <f>G9+G40+G101+G114+G167</f>
        <v>198296561.47</v>
      </c>
      <c r="H172" s="86" t="e">
        <f>H9+H40+H101++#REF!+H114</f>
        <v>#REF!</v>
      </c>
      <c r="I172" s="86" t="e">
        <f>I9+I40+I101++#REF!+I114</f>
        <v>#REF!</v>
      </c>
      <c r="J172" s="115" t="e">
        <f>J9+J40+J101+J114+J167</f>
        <v>#REF!</v>
      </c>
      <c r="K172" s="115" t="e">
        <f>K9+K40+K101+K114+K167</f>
        <v>#REF!</v>
      </c>
      <c r="L172" s="115">
        <f>L9+L40+L101+L114+L167</f>
        <v>188154557.32999998</v>
      </c>
      <c r="M172" s="115">
        <f>M9+M40+M101+M114+M167</f>
        <v>177363542.65999997</v>
      </c>
    </row>
    <row r="174" spans="1:13">
      <c r="G174" s="119"/>
      <c r="J174" s="119"/>
      <c r="K174" s="119"/>
    </row>
    <row r="175" spans="1:13" ht="18">
      <c r="B175" s="110"/>
      <c r="C175" s="110"/>
      <c r="D175" s="110"/>
      <c r="E175" s="132"/>
      <c r="F175" s="132"/>
      <c r="G175" s="133"/>
      <c r="H175" s="134"/>
      <c r="I175" s="134"/>
      <c r="J175" s="133"/>
      <c r="K175" s="133"/>
      <c r="L175" s="136"/>
      <c r="M175" s="136"/>
    </row>
    <row r="176" spans="1:13" ht="18">
      <c r="B176" s="110"/>
      <c r="C176" s="110"/>
      <c r="D176" s="110"/>
      <c r="E176" s="132"/>
      <c r="F176" s="132"/>
      <c r="G176" s="133"/>
      <c r="H176" s="134"/>
      <c r="I176" s="134"/>
      <c r="J176" s="133"/>
      <c r="K176" s="133"/>
      <c r="L176" s="136"/>
      <c r="M176" s="136"/>
    </row>
    <row r="177" spans="2:13" ht="18">
      <c r="B177" s="110"/>
      <c r="C177" s="110"/>
      <c r="D177" s="110"/>
      <c r="E177" s="132"/>
      <c r="F177" s="132"/>
      <c r="G177" s="133"/>
      <c r="H177" s="134"/>
      <c r="I177" s="134"/>
      <c r="J177" s="133"/>
      <c r="K177" s="133"/>
      <c r="L177" s="136"/>
      <c r="M177" s="136"/>
    </row>
    <row r="178" spans="2:13" ht="18">
      <c r="B178" s="110"/>
      <c r="C178" s="110"/>
      <c r="D178" s="110"/>
      <c r="E178" s="132"/>
      <c r="F178" s="132"/>
      <c r="G178" s="133"/>
      <c r="H178" s="134"/>
      <c r="I178" s="134"/>
      <c r="J178" s="133"/>
      <c r="K178" s="133"/>
      <c r="L178" s="136"/>
      <c r="M178" s="136"/>
    </row>
    <row r="179" spans="2:13" ht="18">
      <c r="B179" s="110"/>
      <c r="C179" s="110"/>
      <c r="D179" s="110"/>
      <c r="E179" s="132"/>
      <c r="F179" s="132"/>
      <c r="G179" s="133"/>
      <c r="H179" s="134"/>
      <c r="I179" s="134"/>
      <c r="J179" s="133"/>
      <c r="K179" s="133"/>
      <c r="L179" s="136"/>
      <c r="M179" s="136"/>
    </row>
    <row r="180" spans="2:13" ht="18">
      <c r="B180" s="110"/>
      <c r="C180" s="110"/>
      <c r="D180" s="110"/>
      <c r="E180" s="132"/>
      <c r="F180" s="132"/>
      <c r="G180" s="133"/>
      <c r="H180" s="134"/>
      <c r="I180" s="134"/>
      <c r="J180" s="133"/>
      <c r="K180" s="133"/>
      <c r="L180" s="136"/>
      <c r="M180" s="136"/>
    </row>
    <row r="181" spans="2:13" ht="18">
      <c r="B181" s="110"/>
      <c r="C181" s="110"/>
      <c r="D181" s="110"/>
      <c r="E181" s="132"/>
      <c r="F181" s="132"/>
      <c r="G181" s="133"/>
      <c r="H181" s="134"/>
      <c r="I181" s="134"/>
      <c r="J181" s="133"/>
      <c r="K181" s="133"/>
      <c r="L181" s="136"/>
      <c r="M181" s="136"/>
    </row>
    <row r="182" spans="2:13" ht="18">
      <c r="B182" s="110"/>
      <c r="C182" s="110"/>
      <c r="D182" s="110"/>
      <c r="E182" s="132"/>
      <c r="F182" s="132"/>
      <c r="G182" s="133"/>
      <c r="H182" s="134"/>
      <c r="I182" s="134"/>
      <c r="J182" s="133"/>
      <c r="K182" s="133"/>
      <c r="L182" s="136"/>
      <c r="M182" s="136"/>
    </row>
    <row r="183" spans="2:13" ht="18">
      <c r="B183" s="110"/>
      <c r="C183" s="110"/>
      <c r="D183" s="110"/>
      <c r="E183" s="132"/>
      <c r="F183" s="132"/>
      <c r="G183" s="133"/>
      <c r="H183" s="134"/>
      <c r="I183" s="134"/>
      <c r="J183" s="133"/>
      <c r="K183" s="133"/>
      <c r="L183" s="136"/>
      <c r="M183" s="136"/>
    </row>
    <row r="184" spans="2:13" ht="18">
      <c r="B184" s="110"/>
      <c r="C184" s="110"/>
      <c r="D184" s="110"/>
      <c r="E184" s="132"/>
      <c r="F184" s="132"/>
      <c r="G184" s="133"/>
      <c r="H184" s="134"/>
      <c r="I184" s="134"/>
      <c r="J184" s="133"/>
      <c r="K184" s="133"/>
      <c r="L184" s="136"/>
      <c r="M184" s="136"/>
    </row>
    <row r="185" spans="2:13" ht="18">
      <c r="B185" s="110"/>
      <c r="C185" s="110"/>
      <c r="D185" s="110"/>
      <c r="E185" s="132"/>
      <c r="F185" s="132"/>
      <c r="G185" s="133"/>
      <c r="H185" s="134"/>
      <c r="I185" s="134"/>
      <c r="J185" s="133"/>
      <c r="K185" s="133"/>
      <c r="L185" s="136"/>
      <c r="M185" s="136"/>
    </row>
    <row r="186" spans="2:13" ht="18">
      <c r="B186" s="110"/>
      <c r="C186" s="110"/>
      <c r="D186" s="110"/>
      <c r="E186" s="132"/>
      <c r="F186" s="132"/>
      <c r="G186" s="133"/>
      <c r="H186" s="134"/>
      <c r="I186" s="134"/>
      <c r="J186" s="133"/>
      <c r="K186" s="133"/>
      <c r="L186" s="136"/>
      <c r="M186" s="136"/>
    </row>
    <row r="187" spans="2:13" ht="18">
      <c r="B187" s="110"/>
      <c r="C187" s="110"/>
      <c r="D187" s="110"/>
      <c r="E187" s="132"/>
      <c r="F187" s="132"/>
      <c r="G187" s="133"/>
      <c r="H187" s="134"/>
      <c r="I187" s="134"/>
      <c r="J187" s="133"/>
      <c r="K187" s="133"/>
      <c r="L187" s="136"/>
      <c r="M187" s="136"/>
    </row>
    <row r="188" spans="2:13" ht="18">
      <c r="B188" s="110"/>
      <c r="C188" s="110"/>
      <c r="D188" s="110"/>
      <c r="E188" s="132"/>
      <c r="F188" s="132"/>
      <c r="G188" s="133"/>
      <c r="H188" s="134"/>
      <c r="I188" s="134"/>
      <c r="J188" s="133"/>
      <c r="K188" s="133"/>
      <c r="L188" s="136"/>
      <c r="M188" s="136"/>
    </row>
    <row r="189" spans="2:13" ht="18">
      <c r="B189" s="110"/>
      <c r="C189" s="110"/>
      <c r="D189" s="110"/>
      <c r="E189" s="132"/>
      <c r="F189" s="132"/>
      <c r="G189" s="133"/>
      <c r="H189" s="134"/>
      <c r="I189" s="134"/>
      <c r="J189" s="133"/>
      <c r="K189" s="133"/>
      <c r="L189" s="136"/>
      <c r="M189" s="136"/>
    </row>
    <row r="190" spans="2:13" ht="18">
      <c r="B190" s="110"/>
      <c r="C190" s="110"/>
      <c r="D190" s="110"/>
      <c r="E190" s="132"/>
      <c r="F190" s="132"/>
      <c r="G190" s="135"/>
      <c r="H190" s="134"/>
      <c r="I190" s="134"/>
      <c r="J190" s="135"/>
      <c r="K190" s="135"/>
      <c r="L190" s="136"/>
      <c r="M190" s="136"/>
    </row>
    <row r="191" spans="2:13" ht="18">
      <c r="B191" s="110"/>
      <c r="C191" s="110"/>
      <c r="D191" s="110"/>
      <c r="E191" s="132"/>
      <c r="F191" s="132"/>
      <c r="G191" s="133"/>
      <c r="H191" s="134"/>
      <c r="I191" s="134"/>
      <c r="J191" s="133"/>
      <c r="K191" s="133"/>
      <c r="L191" s="136"/>
      <c r="M191" s="136"/>
    </row>
    <row r="192" spans="2:13" ht="18">
      <c r="B192" s="110"/>
      <c r="C192" s="110"/>
      <c r="D192" s="110"/>
      <c r="E192" s="132"/>
      <c r="F192" s="132"/>
      <c r="G192" s="133"/>
      <c r="H192" s="134"/>
      <c r="I192" s="134"/>
      <c r="J192" s="133"/>
      <c r="K192" s="133"/>
      <c r="L192" s="136"/>
      <c r="M192" s="136"/>
    </row>
    <row r="193" spans="2:13" ht="18">
      <c r="B193" s="110"/>
      <c r="C193" s="110"/>
      <c r="D193" s="110"/>
      <c r="E193" s="132"/>
      <c r="F193" s="132"/>
      <c r="G193" s="133"/>
      <c r="H193" s="134"/>
      <c r="I193" s="134"/>
      <c r="J193" s="133"/>
      <c r="K193" s="133"/>
      <c r="L193" s="136"/>
      <c r="M193" s="136"/>
    </row>
    <row r="194" spans="2:13" ht="18">
      <c r="B194" s="110"/>
      <c r="C194" s="110"/>
      <c r="D194" s="110"/>
      <c r="E194" s="132"/>
      <c r="F194" s="132"/>
      <c r="G194" s="133"/>
      <c r="H194" s="134"/>
      <c r="I194" s="134"/>
      <c r="J194" s="133"/>
      <c r="K194" s="133"/>
      <c r="L194" s="136"/>
      <c r="M194" s="136"/>
    </row>
    <row r="195" spans="2:13" ht="18">
      <c r="B195" s="110"/>
      <c r="C195" s="110"/>
      <c r="D195" s="110"/>
      <c r="E195" s="132"/>
      <c r="F195" s="132"/>
      <c r="G195" s="133"/>
      <c r="H195" s="134"/>
      <c r="I195" s="134"/>
      <c r="J195" s="133"/>
      <c r="K195" s="133"/>
      <c r="L195" s="136"/>
      <c r="M195" s="136"/>
    </row>
    <row r="196" spans="2:13" ht="18">
      <c r="B196" s="110"/>
      <c r="C196" s="110"/>
      <c r="D196" s="110"/>
      <c r="E196" s="132"/>
      <c r="F196" s="132"/>
      <c r="G196" s="133"/>
      <c r="H196" s="134"/>
      <c r="I196" s="134"/>
      <c r="J196" s="133"/>
      <c r="K196" s="133"/>
      <c r="L196" s="136"/>
      <c r="M196" s="136"/>
    </row>
    <row r="197" spans="2:13" ht="18">
      <c r="B197" s="110"/>
      <c r="C197" s="110"/>
      <c r="D197" s="110"/>
      <c r="E197" s="132"/>
      <c r="F197" s="132"/>
      <c r="G197" s="133"/>
      <c r="H197" s="134"/>
      <c r="I197" s="134"/>
      <c r="J197" s="133"/>
      <c r="K197" s="133"/>
      <c r="L197" s="136"/>
      <c r="M197" s="136"/>
    </row>
    <row r="198" spans="2:13" ht="18">
      <c r="B198" s="110"/>
      <c r="C198" s="110"/>
      <c r="D198" s="110"/>
      <c r="E198" s="132"/>
      <c r="F198" s="132"/>
      <c r="G198" s="133"/>
      <c r="H198" s="134"/>
      <c r="I198" s="134"/>
      <c r="J198" s="133"/>
      <c r="K198" s="133"/>
      <c r="L198" s="136"/>
      <c r="M198" s="136"/>
    </row>
    <row r="199" spans="2:13" ht="18">
      <c r="B199" s="110"/>
      <c r="C199" s="110"/>
      <c r="D199" s="110"/>
      <c r="E199" s="132"/>
      <c r="F199" s="132"/>
      <c r="G199" s="133"/>
      <c r="H199" s="134"/>
      <c r="I199" s="134"/>
      <c r="J199" s="133"/>
      <c r="K199" s="133"/>
      <c r="L199" s="136"/>
      <c r="M199" s="136"/>
    </row>
    <row r="200" spans="2:13" ht="18">
      <c r="B200" s="110"/>
      <c r="C200" s="110"/>
      <c r="D200" s="110"/>
      <c r="E200" s="132"/>
      <c r="F200" s="132"/>
      <c r="G200" s="133"/>
      <c r="H200" s="134"/>
      <c r="I200" s="134"/>
      <c r="J200" s="133"/>
      <c r="K200" s="133"/>
      <c r="L200" s="136"/>
      <c r="M200" s="136"/>
    </row>
    <row r="201" spans="2:13" ht="18">
      <c r="B201" s="110"/>
      <c r="C201" s="110"/>
      <c r="D201" s="110"/>
      <c r="E201" s="132"/>
      <c r="F201" s="132"/>
      <c r="G201" s="133"/>
      <c r="H201" s="134"/>
      <c r="I201" s="134"/>
      <c r="J201" s="133"/>
      <c r="K201" s="133"/>
      <c r="L201" s="136"/>
      <c r="M201" s="136"/>
    </row>
    <row r="202" spans="2:13" ht="18">
      <c r="B202" s="110"/>
      <c r="C202" s="110"/>
      <c r="D202" s="110"/>
      <c r="E202" s="132"/>
      <c r="F202" s="132"/>
      <c r="G202" s="133"/>
      <c r="H202" s="134"/>
      <c r="I202" s="134"/>
      <c r="J202" s="133"/>
      <c r="K202" s="133"/>
      <c r="L202" s="136"/>
      <c r="M202" s="136"/>
    </row>
    <row r="203" spans="2:13" ht="18">
      <c r="B203" s="110"/>
      <c r="C203" s="110"/>
      <c r="D203" s="110"/>
      <c r="E203" s="132"/>
      <c r="F203" s="132"/>
      <c r="G203" s="133"/>
      <c r="H203" s="134"/>
      <c r="I203" s="134"/>
      <c r="J203" s="133"/>
      <c r="K203" s="133"/>
      <c r="L203" s="136"/>
      <c r="M203" s="136"/>
    </row>
    <row r="204" spans="2:13" ht="18">
      <c r="B204" s="110"/>
      <c r="C204" s="110"/>
      <c r="D204" s="110"/>
      <c r="E204" s="132"/>
      <c r="F204" s="132"/>
      <c r="G204" s="133"/>
      <c r="H204" s="134"/>
      <c r="I204" s="134"/>
      <c r="J204" s="133"/>
      <c r="K204" s="133"/>
      <c r="L204" s="136"/>
      <c r="M204" s="136"/>
    </row>
    <row r="205" spans="2:13" ht="18">
      <c r="B205" s="110"/>
      <c r="C205" s="110"/>
      <c r="D205" s="110"/>
      <c r="E205" s="132"/>
      <c r="F205" s="132"/>
      <c r="G205" s="133"/>
      <c r="H205" s="134"/>
      <c r="I205" s="134"/>
      <c r="J205" s="133"/>
      <c r="K205" s="133"/>
      <c r="L205" s="136"/>
      <c r="M205" s="136"/>
    </row>
    <row r="206" spans="2:13" ht="18">
      <c r="E206" s="136"/>
      <c r="F206" s="136"/>
      <c r="G206" s="133"/>
      <c r="H206" s="134"/>
      <c r="I206" s="134"/>
      <c r="J206" s="133"/>
      <c r="K206" s="133"/>
      <c r="L206" s="136"/>
      <c r="M206" s="136"/>
    </row>
    <row r="207" spans="2:13" ht="18">
      <c r="E207" s="136"/>
      <c r="F207" s="136"/>
      <c r="G207" s="133"/>
      <c r="H207" s="134"/>
      <c r="I207" s="134"/>
      <c r="J207" s="133"/>
      <c r="K207" s="133"/>
      <c r="L207" s="136"/>
      <c r="M207" s="136"/>
    </row>
    <row r="208" spans="2:13" ht="18">
      <c r="E208" s="136"/>
      <c r="F208" s="136"/>
      <c r="G208" s="133"/>
      <c r="H208" s="134"/>
      <c r="I208" s="134"/>
      <c r="J208" s="133"/>
      <c r="K208" s="133"/>
      <c r="L208" s="136"/>
      <c r="M208" s="136"/>
    </row>
    <row r="209" spans="5:13" ht="18">
      <c r="E209" s="136"/>
      <c r="F209" s="136"/>
      <c r="G209" s="133"/>
      <c r="H209" s="134"/>
      <c r="I209" s="134"/>
      <c r="J209" s="133"/>
      <c r="K209" s="133"/>
      <c r="L209" s="136"/>
      <c r="M209" s="136"/>
    </row>
    <row r="210" spans="5:13" ht="18">
      <c r="E210" s="136"/>
      <c r="F210" s="136"/>
      <c r="G210" s="133"/>
      <c r="H210" s="136"/>
      <c r="I210" s="136"/>
      <c r="J210" s="133"/>
      <c r="K210" s="133"/>
      <c r="L210" s="136"/>
      <c r="M210" s="136"/>
    </row>
    <row r="211" spans="5:13" ht="18">
      <c r="E211" s="136"/>
      <c r="F211" s="136"/>
      <c r="G211" s="137"/>
      <c r="H211" s="136"/>
      <c r="I211" s="136"/>
      <c r="J211" s="137"/>
      <c r="K211" s="137"/>
      <c r="L211" s="136"/>
      <c r="M211" s="136"/>
    </row>
    <row r="212" spans="5:13">
      <c r="G212" s="119"/>
    </row>
  </sheetData>
  <mergeCells count="10">
    <mergeCell ref="L7:L8"/>
    <mergeCell ref="M7:M8"/>
    <mergeCell ref="G7:G8"/>
    <mergeCell ref="A4:F5"/>
    <mergeCell ref="A6:F6"/>
    <mergeCell ref="A7:A8"/>
    <mergeCell ref="B7:B8"/>
    <mergeCell ref="D7:D8"/>
    <mergeCell ref="E7:E8"/>
    <mergeCell ref="F7:F8"/>
  </mergeCells>
  <pageMargins left="0.70866141732283472" right="0.70866141732283472" top="0.74803149606299213" bottom="0.59055118110236227" header="0.31496062992125984" footer="0.31496062992125984"/>
  <pageSetup paperSize="9" scale="49" fitToHeight="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6</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2024-07-05T11:20:34Z</cp:lastPrinted>
  <dcterms:created xsi:type="dcterms:W3CDTF">2008-10-31T06:19:29Z</dcterms:created>
  <dcterms:modified xsi:type="dcterms:W3CDTF">2024-11-13T13:28:47Z</dcterms:modified>
</cp:coreProperties>
</file>