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165" i="8"/>
  <c r="D166"/>
  <c r="D170" l="1"/>
  <c r="D26"/>
  <c r="J56" l="1"/>
  <c r="I56"/>
  <c r="D56"/>
  <c r="J157" l="1"/>
  <c r="I157"/>
  <c r="D157"/>
  <c r="J220" l="1"/>
  <c r="I220"/>
  <c r="J216"/>
  <c r="I216"/>
  <c r="J204"/>
  <c r="I204"/>
  <c r="J201"/>
  <c r="J200" s="1"/>
  <c r="J199" s="1"/>
  <c r="I201"/>
  <c r="I200" s="1"/>
  <c r="I199" s="1"/>
  <c r="J197"/>
  <c r="J196" s="1"/>
  <c r="J195" s="1"/>
  <c r="I197"/>
  <c r="I196" s="1"/>
  <c r="I195" s="1"/>
  <c r="J193"/>
  <c r="J192" s="1"/>
  <c r="J191" s="1"/>
  <c r="I193"/>
  <c r="I192" s="1"/>
  <c r="I191" s="1"/>
  <c r="J189"/>
  <c r="J188" s="1"/>
  <c r="I189"/>
  <c r="I188" s="1"/>
  <c r="J186"/>
  <c r="J185" s="1"/>
  <c r="J184" s="1"/>
  <c r="I186"/>
  <c r="I185" s="1"/>
  <c r="I184" s="1"/>
  <c r="J182"/>
  <c r="J181" s="1"/>
  <c r="J180" s="1"/>
  <c r="I182"/>
  <c r="I181" s="1"/>
  <c r="I180" s="1"/>
  <c r="J177"/>
  <c r="J176" s="1"/>
  <c r="J175" s="1"/>
  <c r="I177"/>
  <c r="I176" s="1"/>
  <c r="I175" s="1"/>
  <c r="J173"/>
  <c r="J172" s="1"/>
  <c r="I173"/>
  <c r="I172" s="1"/>
  <c r="J170"/>
  <c r="J169" s="1"/>
  <c r="I170"/>
  <c r="I169" s="1"/>
  <c r="J163"/>
  <c r="J162" s="1"/>
  <c r="I163"/>
  <c r="I162" s="1"/>
  <c r="J160"/>
  <c r="J159" s="1"/>
  <c r="I160"/>
  <c r="I159" s="1"/>
  <c r="J156"/>
  <c r="I156"/>
  <c r="J154"/>
  <c r="J153" s="1"/>
  <c r="I154"/>
  <c r="I153" s="1"/>
  <c r="J151"/>
  <c r="J150" s="1"/>
  <c r="I151"/>
  <c r="I150" s="1"/>
  <c r="J147"/>
  <c r="J146" s="1"/>
  <c r="I147"/>
  <c r="I146" s="1"/>
  <c r="J142"/>
  <c r="J141" s="1"/>
  <c r="I142"/>
  <c r="I141" s="1"/>
  <c r="J138"/>
  <c r="J137" s="1"/>
  <c r="I138"/>
  <c r="I137" s="1"/>
  <c r="J135"/>
  <c r="I135"/>
  <c r="J133"/>
  <c r="J132" s="1"/>
  <c r="I133"/>
  <c r="I132" s="1"/>
  <c r="J129"/>
  <c r="J128" s="1"/>
  <c r="I129"/>
  <c r="I128" s="1"/>
  <c r="J125"/>
  <c r="J124" s="1"/>
  <c r="I125"/>
  <c r="I124" s="1"/>
  <c r="J121"/>
  <c r="I121"/>
  <c r="J118"/>
  <c r="I118"/>
  <c r="J113"/>
  <c r="J112" s="1"/>
  <c r="I113"/>
  <c r="I112" s="1"/>
  <c r="J103"/>
  <c r="J102" s="1"/>
  <c r="J101" s="1"/>
  <c r="I103"/>
  <c r="I102" s="1"/>
  <c r="I101" s="1"/>
  <c r="J98"/>
  <c r="J97" s="1"/>
  <c r="I98"/>
  <c r="I97" s="1"/>
  <c r="J95"/>
  <c r="I95"/>
  <c r="J93"/>
  <c r="I93"/>
  <c r="J90"/>
  <c r="I90"/>
  <c r="J86"/>
  <c r="J85" s="1"/>
  <c r="I86"/>
  <c r="I85" s="1"/>
  <c r="J80"/>
  <c r="I80"/>
  <c r="J79"/>
  <c r="I79"/>
  <c r="J76"/>
  <c r="J75" s="1"/>
  <c r="I76"/>
  <c r="I75" s="1"/>
  <c r="J73"/>
  <c r="J72" s="1"/>
  <c r="I73"/>
  <c r="I72" s="1"/>
  <c r="J65"/>
  <c r="J64" s="1"/>
  <c r="I65"/>
  <c r="I64" s="1"/>
  <c r="J62"/>
  <c r="J61" s="1"/>
  <c r="I62"/>
  <c r="I61" s="1"/>
  <c r="J58"/>
  <c r="J55" s="1"/>
  <c r="I58"/>
  <c r="I55" s="1"/>
  <c r="J26"/>
  <c r="J25" s="1"/>
  <c r="I26"/>
  <c r="I25" s="1"/>
  <c r="J12"/>
  <c r="J11" s="1"/>
  <c r="I12"/>
  <c r="I11" s="1"/>
  <c r="I117" l="1"/>
  <c r="I111" s="1"/>
  <c r="I89"/>
  <c r="I78" s="1"/>
  <c r="J117"/>
  <c r="J111" s="1"/>
  <c r="J203"/>
  <c r="I203"/>
  <c r="I168"/>
  <c r="J168"/>
  <c r="I145"/>
  <c r="J145"/>
  <c r="I131"/>
  <c r="J131"/>
  <c r="J123"/>
  <c r="I123"/>
  <c r="J89"/>
  <c r="J78" s="1"/>
  <c r="J10"/>
  <c r="I10"/>
  <c r="I227" l="1"/>
  <c r="J227"/>
  <c r="D58"/>
  <c r="D55" s="1"/>
  <c r="D220"/>
  <c r="D12"/>
  <c r="D113"/>
  <c r="D80"/>
  <c r="D98"/>
  <c r="D79" l="1"/>
  <c r="H73" l="1"/>
  <c r="H72" s="1"/>
  <c r="G73"/>
  <c r="G72" s="1"/>
  <c r="D73"/>
  <c r="H157" l="1"/>
  <c r="G157"/>
  <c r="H90" l="1"/>
  <c r="G90"/>
  <c r="D90"/>
  <c r="H58"/>
  <c r="H55" s="1"/>
  <c r="G58"/>
  <c r="G55" s="1"/>
  <c r="H204"/>
  <c r="G204"/>
  <c r="D204"/>
  <c r="H216"/>
  <c r="G216"/>
  <c r="D216"/>
  <c r="H220"/>
  <c r="G220"/>
  <c r="H201"/>
  <c r="H200" s="1"/>
  <c r="H199" s="1"/>
  <c r="G201"/>
  <c r="G200" s="1"/>
  <c r="G199" s="1"/>
  <c r="H197"/>
  <c r="G197"/>
  <c r="H196"/>
  <c r="G196"/>
  <c r="H193"/>
  <c r="H192" s="1"/>
  <c r="H191" s="1"/>
  <c r="G193"/>
  <c r="G192" s="1"/>
  <c r="G191" s="1"/>
  <c r="H189"/>
  <c r="H188" s="1"/>
  <c r="G189"/>
  <c r="G188" s="1"/>
  <c r="H186"/>
  <c r="H185" s="1"/>
  <c r="H184" s="1"/>
  <c r="G186"/>
  <c r="G185" s="1"/>
  <c r="G184" s="1"/>
  <c r="H182"/>
  <c r="H181" s="1"/>
  <c r="H180" s="1"/>
  <c r="G182"/>
  <c r="H177"/>
  <c r="H176" s="1"/>
  <c r="H175" s="1"/>
  <c r="G177"/>
  <c r="G176" s="1"/>
  <c r="G175" s="1"/>
  <c r="H173"/>
  <c r="H172" s="1"/>
  <c r="G173"/>
  <c r="G172" s="1"/>
  <c r="H170"/>
  <c r="H169" s="1"/>
  <c r="G170"/>
  <c r="G169" s="1"/>
  <c r="H163"/>
  <c r="H162" s="1"/>
  <c r="G163"/>
  <c r="G162" s="1"/>
  <c r="H160"/>
  <c r="H159" s="1"/>
  <c r="G160"/>
  <c r="G159" s="1"/>
  <c r="H156"/>
  <c r="G156"/>
  <c r="H154"/>
  <c r="H153" s="1"/>
  <c r="G154"/>
  <c r="G153" s="1"/>
  <c r="H151"/>
  <c r="H150" s="1"/>
  <c r="G151"/>
  <c r="G150" s="1"/>
  <c r="H147"/>
  <c r="H146" s="1"/>
  <c r="G147"/>
  <c r="G146" s="1"/>
  <c r="H142"/>
  <c r="H141" s="1"/>
  <c r="G142"/>
  <c r="G141" s="1"/>
  <c r="H138"/>
  <c r="H137" s="1"/>
  <c r="G138"/>
  <c r="G137" s="1"/>
  <c r="H135"/>
  <c r="G135"/>
  <c r="H133"/>
  <c r="H132" s="1"/>
  <c r="G133"/>
  <c r="G132" s="1"/>
  <c r="H129"/>
  <c r="H128" s="1"/>
  <c r="G129"/>
  <c r="G128" s="1"/>
  <c r="H125"/>
  <c r="H124" s="1"/>
  <c r="G125"/>
  <c r="G124" s="1"/>
  <c r="H121"/>
  <c r="G121"/>
  <c r="H118"/>
  <c r="G118"/>
  <c r="H113"/>
  <c r="H112" s="1"/>
  <c r="G113"/>
  <c r="G112" s="1"/>
  <c r="H109"/>
  <c r="H103" s="1"/>
  <c r="H102" s="1"/>
  <c r="H101" s="1"/>
  <c r="G109"/>
  <c r="G103" s="1"/>
  <c r="G102" s="1"/>
  <c r="G101" s="1"/>
  <c r="H98"/>
  <c r="H97" s="1"/>
  <c r="G98"/>
  <c r="G97" s="1"/>
  <c r="H95"/>
  <c r="G95"/>
  <c r="H93"/>
  <c r="G93"/>
  <c r="H86"/>
  <c r="H85" s="1"/>
  <c r="G86"/>
  <c r="G85" s="1"/>
  <c r="H80"/>
  <c r="G80"/>
  <c r="H79"/>
  <c r="G79"/>
  <c r="H76"/>
  <c r="H75" s="1"/>
  <c r="G76"/>
  <c r="G75" s="1"/>
  <c r="H65"/>
  <c r="H64" s="1"/>
  <c r="G65"/>
  <c r="G64" s="1"/>
  <c r="H62"/>
  <c r="H61" s="1"/>
  <c r="G62"/>
  <c r="G61" s="1"/>
  <c r="H26"/>
  <c r="H25" s="1"/>
  <c r="G26"/>
  <c r="G25" s="1"/>
  <c r="H12"/>
  <c r="H11" s="1"/>
  <c r="G12"/>
  <c r="G11" s="1"/>
  <c r="F203"/>
  <c r="E203"/>
  <c r="F201"/>
  <c r="F200" s="1"/>
  <c r="F199" s="1"/>
  <c r="E201"/>
  <c r="E200" s="1"/>
  <c r="E199" s="1"/>
  <c r="D201"/>
  <c r="D200" s="1"/>
  <c r="D199" s="1"/>
  <c r="D197"/>
  <c r="D196" s="1"/>
  <c r="D195" s="1"/>
  <c r="F196"/>
  <c r="F195" s="1"/>
  <c r="E196"/>
  <c r="E195" s="1"/>
  <c r="F193"/>
  <c r="F192" s="1"/>
  <c r="F191" s="1"/>
  <c r="E193"/>
  <c r="E192" s="1"/>
  <c r="E191" s="1"/>
  <c r="D193"/>
  <c r="D192" s="1"/>
  <c r="D191" s="1"/>
  <c r="F189"/>
  <c r="F188" s="1"/>
  <c r="E189"/>
  <c r="E188" s="1"/>
  <c r="D189"/>
  <c r="D188" s="1"/>
  <c r="F186"/>
  <c r="F185" s="1"/>
  <c r="F184" s="1"/>
  <c r="E186"/>
  <c r="E185" s="1"/>
  <c r="E184" s="1"/>
  <c r="D186"/>
  <c r="D185" s="1"/>
  <c r="D184" s="1"/>
  <c r="F182"/>
  <c r="F181" s="1"/>
  <c r="E182"/>
  <c r="E181" s="1"/>
  <c r="D182"/>
  <c r="F177"/>
  <c r="F176" s="1"/>
  <c r="F175" s="1"/>
  <c r="E177"/>
  <c r="E176" s="1"/>
  <c r="E175" s="1"/>
  <c r="D177"/>
  <c r="D176" s="1"/>
  <c r="D175" s="1"/>
  <c r="F173"/>
  <c r="F172" s="1"/>
  <c r="E173"/>
  <c r="E172" s="1"/>
  <c r="D173"/>
  <c r="D172" s="1"/>
  <c r="F170"/>
  <c r="F169" s="1"/>
  <c r="E170"/>
  <c r="E169" s="1"/>
  <c r="D169"/>
  <c r="F163"/>
  <c r="F162" s="1"/>
  <c r="E163"/>
  <c r="E162" s="1"/>
  <c r="D163"/>
  <c r="D162" s="1"/>
  <c r="F160"/>
  <c r="F159" s="1"/>
  <c r="E160"/>
  <c r="E159" s="1"/>
  <c r="D160"/>
  <c r="D159" s="1"/>
  <c r="F157"/>
  <c r="F156" s="1"/>
  <c r="E157"/>
  <c r="E156" s="1"/>
  <c r="D156"/>
  <c r="F154"/>
  <c r="F153" s="1"/>
  <c r="E154"/>
  <c r="E153" s="1"/>
  <c r="D154"/>
  <c r="D153" s="1"/>
  <c r="F151"/>
  <c r="F150" s="1"/>
  <c r="E151"/>
  <c r="E150" s="1"/>
  <c r="D151"/>
  <c r="D150" s="1"/>
  <c r="F147"/>
  <c r="F146" s="1"/>
  <c r="E147"/>
  <c r="E146" s="1"/>
  <c r="D147"/>
  <c r="D146" s="1"/>
  <c r="D145" s="1"/>
  <c r="F142"/>
  <c r="F141" s="1"/>
  <c r="E142"/>
  <c r="E141" s="1"/>
  <c r="D142"/>
  <c r="D141" s="1"/>
  <c r="F138"/>
  <c r="F137" s="1"/>
  <c r="E138"/>
  <c r="E137" s="1"/>
  <c r="D138"/>
  <c r="D137" s="1"/>
  <c r="F136"/>
  <c r="F135" s="1"/>
  <c r="E136"/>
  <c r="E135" s="1"/>
  <c r="D135"/>
  <c r="F133"/>
  <c r="F132" s="1"/>
  <c r="E133"/>
  <c r="E132" s="1"/>
  <c r="D133"/>
  <c r="D132" s="1"/>
  <c r="F129"/>
  <c r="F128" s="1"/>
  <c r="E129"/>
  <c r="E128" s="1"/>
  <c r="D129"/>
  <c r="D128" s="1"/>
  <c r="F125"/>
  <c r="F124" s="1"/>
  <c r="E125"/>
  <c r="E124" s="1"/>
  <c r="D125"/>
  <c r="D124" s="1"/>
  <c r="F121"/>
  <c r="E121"/>
  <c r="D121"/>
  <c r="F118"/>
  <c r="E118"/>
  <c r="D118"/>
  <c r="F113"/>
  <c r="F112" s="1"/>
  <c r="E113"/>
  <c r="E112" s="1"/>
  <c r="D112"/>
  <c r="D103"/>
  <c r="D102" s="1"/>
  <c r="D101" s="1"/>
  <c r="F103"/>
  <c r="F102" s="1"/>
  <c r="F101" s="1"/>
  <c r="E103"/>
  <c r="E102" s="1"/>
  <c r="E101" s="1"/>
  <c r="F98"/>
  <c r="F97" s="1"/>
  <c r="E98"/>
  <c r="E97" s="1"/>
  <c r="D97"/>
  <c r="F95"/>
  <c r="E95"/>
  <c r="D95"/>
  <c r="F93"/>
  <c r="E93"/>
  <c r="D93"/>
  <c r="F90"/>
  <c r="E90"/>
  <c r="F86"/>
  <c r="F85" s="1"/>
  <c r="E86"/>
  <c r="E85" s="1"/>
  <c r="D86"/>
  <c r="D85" s="1"/>
  <c r="F80"/>
  <c r="E80"/>
  <c r="F79"/>
  <c r="E79"/>
  <c r="F76"/>
  <c r="F75" s="1"/>
  <c r="E76"/>
  <c r="E75" s="1"/>
  <c r="D76"/>
  <c r="D75" s="1"/>
  <c r="F73"/>
  <c r="F72" s="1"/>
  <c r="E73"/>
  <c r="E72" s="1"/>
  <c r="D72"/>
  <c r="F65"/>
  <c r="F64" s="1"/>
  <c r="E65"/>
  <c r="E64" s="1"/>
  <c r="D65"/>
  <c r="D64" s="1"/>
  <c r="F62"/>
  <c r="F61" s="1"/>
  <c r="E62"/>
  <c r="E61" s="1"/>
  <c r="D62"/>
  <c r="D61" s="1"/>
  <c r="F58"/>
  <c r="E58"/>
  <c r="F26"/>
  <c r="F25" s="1"/>
  <c r="E26"/>
  <c r="E25" s="1"/>
  <c r="D25"/>
  <c r="F12"/>
  <c r="F11" s="1"/>
  <c r="E12"/>
  <c r="E11" s="1"/>
  <c r="D11"/>
  <c r="D78" l="1"/>
  <c r="H203"/>
  <c r="D203"/>
  <c r="G203"/>
  <c r="H195"/>
  <c r="G181"/>
  <c r="G180" s="1"/>
  <c r="H117"/>
  <c r="H111" s="1"/>
  <c r="E117"/>
  <c r="E111" s="1"/>
  <c r="G89"/>
  <c r="G78" s="1"/>
  <c r="D117"/>
  <c r="D111" s="1"/>
  <c r="G10"/>
  <c r="G145"/>
  <c r="D89"/>
  <c r="G117"/>
  <c r="G111" s="1"/>
  <c r="H123"/>
  <c r="G168"/>
  <c r="E55"/>
  <c r="E10" s="1"/>
  <c r="H89"/>
  <c r="G195"/>
  <c r="D10"/>
  <c r="E89"/>
  <c r="E78" s="1"/>
  <c r="F123"/>
  <c r="G123"/>
  <c r="H10"/>
  <c r="H131"/>
  <c r="G131"/>
  <c r="H145"/>
  <c r="H168"/>
  <c r="F55"/>
  <c r="F10" s="1"/>
  <c r="F89"/>
  <c r="F78" s="1"/>
  <c r="F117"/>
  <c r="F111" s="1"/>
  <c r="F145"/>
  <c r="D181"/>
  <c r="D180" s="1"/>
  <c r="D123"/>
  <c r="F131"/>
  <c r="F168"/>
  <c r="E131"/>
  <c r="E123"/>
  <c r="E145"/>
  <c r="D168"/>
  <c r="D131"/>
  <c r="E168"/>
  <c r="F180"/>
  <c r="E180"/>
  <c r="D227" l="1"/>
  <c r="H78"/>
  <c r="H227" s="1"/>
  <c r="G227"/>
  <c r="F227"/>
  <c r="E227"/>
</calcChain>
</file>

<file path=xl/sharedStrings.xml><?xml version="1.0" encoding="utf-8"?>
<sst xmlns="http://schemas.openxmlformats.org/spreadsheetml/2006/main" count="462" uniqueCount="421">
  <si>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</si>
  <si>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</si>
  <si>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</si>
  <si>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</si>
  <si>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</si>
  <si>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</si>
  <si>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</si>
  <si>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</si>
  <si>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</si>
  <si>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</si>
  <si>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</si>
  <si>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</si>
  <si>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</si>
  <si>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</si>
  <si>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</si>
  <si>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</si>
  <si>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</si>
  <si>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</si>
  <si>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</si>
  <si>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</si>
  <si>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</si>
  <si>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</si>
  <si>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</si>
  <si>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</si>
  <si>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</si>
  <si>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</si>
  <si>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</si>
  <si>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</si>
  <si>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</si>
  <si>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</si>
  <si>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</si>
  <si>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</si>
  <si>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</si>
  <si>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</si>
  <si>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</si>
  <si>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</si>
  <si>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</si>
  <si>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</si>
  <si>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</si>
  <si>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</si>
  <si>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</si>
  <si>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</si>
  <si>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</si>
  <si>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</si>
  <si>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</si>
  <si>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</si>
  <si>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</si>
  <si>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</si>
  <si>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</si>
  <si>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</si>
  <si>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</si>
  <si>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</si>
  <si>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</si>
  <si>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</si>
  <si>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</si>
  <si>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</si>
  <si>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</si>
  <si>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</si>
  <si>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</si>
  <si>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</si>
  <si>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</si>
  <si>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</si>
  <si>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</si>
  <si>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</si>
  <si>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</si>
  <si>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</si>
  <si>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</si>
  <si>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</si>
  <si>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</si>
  <si>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</si>
  <si>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</si>
  <si>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</si>
  <si>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</si>
  <si>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</si>
  <si>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</si>
  <si>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</si>
  <si>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</si>
  <si>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</si>
  <si>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</si>
  <si>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</si>
  <si>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</si>
  <si>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</si>
  <si>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</si>
  <si>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</si>
  <si>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</si>
  <si>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</si>
  <si>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</si>
  <si>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</si>
  <si>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</si>
  <si>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</si>
  <si>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</si>
  <si>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</si>
  <si>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</si>
  <si>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</si>
  <si>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</si>
  <si>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</si>
  <si>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</si>
  <si>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</si>
  <si>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</si>
  <si>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</si>
  <si>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</si>
  <si>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</si>
  <si>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</si>
  <si>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</si>
  <si>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</si>
  <si>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</si>
  <si>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</si>
  <si>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</si>
  <si>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</si>
  <si>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</si>
  <si>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</si>
  <si>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</si>
  <si>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</si>
  <si>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</si>
  <si>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</si>
  <si>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</si>
  <si>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</si>
  <si>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</si>
  <si>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</si>
  <si>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</si>
  <si>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</si>
  <si>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</si>
  <si>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</si>
  <si>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</si>
  <si>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</si>
  <si>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</si>
  <si>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</si>
  <si>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</si>
  <si>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</si>
  <si>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</si>
  <si>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</si>
  <si>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</si>
  <si>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</si>
  <si>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</si>
  <si>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</si>
  <si>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</si>
  <si>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</si>
  <si>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</si>
  <si>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</si>
  <si>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</si>
  <si>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</si>
  <si>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</si>
  <si>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</si>
  <si>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</si>
  <si>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</si>
  <si>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</si>
  <si>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</si>
  <si>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</si>
  <si>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</si>
  <si>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</si>
  <si>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</si>
  <si>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</si>
  <si>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</si>
  <si>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</si>
  <si>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</si>
  <si>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</si>
  <si>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</si>
  <si>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</si>
  <si>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</si>
  <si>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</si>
  <si>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</si>
  <si>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</si>
  <si>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</si>
  <si>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</si>
  <si>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</si>
  <si>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</si>
  <si>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</si>
  <si>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</si>
  <si>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</si>
  <si>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</si>
  <si>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</si>
  <si>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</si>
  <si>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</si>
  <si>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</si>
  <si>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</si>
  <si>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</si>
  <si>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</si>
  <si>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</si>
  <si>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</si>
  <si>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</si>
  <si>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</si>
  <si>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</si>
  <si>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</si>
  <si>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</si>
  <si>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</si>
  <si>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</si>
  <si>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</si>
  <si>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</si>
  <si>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</si>
  <si>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</si>
  <si>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</si>
  <si>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</si>
  <si>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</si>
  <si>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</si>
  <si>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</si>
  <si>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</si>
  <si>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</si>
  <si>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</si>
  <si>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</si>
  <si>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</si>
  <si>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</si>
  <si>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</si>
  <si>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</si>
  <si>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</si>
  <si>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</si>
  <si>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</si>
  <si>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</si>
  <si>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</si>
  <si>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</si>
  <si>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</si>
  <si>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</si>
  <si>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</si>
  <si>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</si>
  <si>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</si>
  <si>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</si>
  <si>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</si>
  <si>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</si>
  <si>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</si>
  <si>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</si>
  <si>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</si>
  <si>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</si>
  <si>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</si>
  <si>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</si>
  <si>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</si>
  <si>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</si>
  <si>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</si>
  <si>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</si>
  <si>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</si>
  <si>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</si>
  <si>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</si>
  <si>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</si>
  <si>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</si>
  <si>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</si>
  <si>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</si>
  <si>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</si>
  <si>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</si>
  <si>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</si>
  <si>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</si>
  <si>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</si>
  <si>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</si>
  <si>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</si>
  <si>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</si>
  <si>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</si>
  <si>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</si>
  <si>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</si>
  <si>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</si>
  <si>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</si>
  <si>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r>
      <t>17 0 00 00000</t>
    </r>
    <r>
      <rPr>
        <b/>
        <sz val="14"/>
        <color rgb="FF000000"/>
        <rFont val="Times New Roman"/>
        <family val="1"/>
        <charset val="204"/>
      </rPr>
      <t xml:space="preserve"> </t>
    </r>
  </si>
  <si>
    <t xml:space="preserve">17 1 00 00000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</si>
  <si>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</si>
  <si>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</si>
  <si>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</si>
  <si>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</si>
  <si>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</si>
  <si>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</si>
  <si>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</si>
  <si>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</si>
  <si>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</si>
  <si>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</si>
  <si>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</si>
  <si>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</si>
  <si>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</si>
  <si>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</si>
  <si>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</si>
  <si>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</si>
  <si>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</si>
  <si>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</si>
  <si>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</si>
  <si>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</si>
  <si>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</si>
  <si>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</si>
  <si>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</si>
  <si>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</si>
  <si>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</si>
  <si>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</si>
  <si>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</si>
  <si>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</si>
  <si>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</si>
  <si>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</si>
  <si>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</si>
  <si>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</si>
  <si>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</si>
  <si>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</si>
  <si>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</si>
  <si>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</si>
  <si>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</si>
  <si>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</si>
  <si>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</si>
  <si>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</si>
  <si>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</si>
  <si>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</si>
  <si>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</si>
  <si>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</si>
  <si>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</si>
  <si>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</si>
  <si>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</si>
  <si>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</si>
  <si>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</si>
  <si>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</si>
  <si>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</si>
  <si>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</si>
  <si>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</si>
  <si>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</si>
  <si>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</si>
  <si>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</si>
  <si>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</si>
  <si>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</si>
  <si>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</si>
  <si>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</si>
  <si>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</si>
  <si>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</si>
  <si>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</si>
  <si>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</si>
  <si>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</si>
  <si>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</si>
  <si>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</si>
  <si>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</si>
  <si>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</si>
  <si>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r>
      <t>01 1 01 </t>
    </r>
    <r>
      <rPr>
        <sz val="14"/>
        <color rgb="FF000000"/>
        <rFont val="Times New Roman"/>
        <family val="1"/>
        <charset val="204"/>
      </rPr>
      <t xml:space="preserve">81010 </t>
    </r>
  </si>
  <si>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</si>
  <si>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</si>
  <si>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</si>
  <si>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</si>
  <si>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</si>
  <si>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</si>
  <si>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</si>
  <si>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</si>
  <si>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</si>
  <si>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</si>
  <si>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</si>
  <si>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</si>
  <si>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</si>
  <si>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</si>
  <si>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</si>
  <si>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</si>
  <si>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</si>
  <si>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</si>
  <si>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</si>
  <si>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</si>
  <si>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</si>
  <si>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</si>
  <si>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</si>
  <si>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</si>
  <si>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</si>
  <si>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</si>
  <si>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</si>
  <si>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</si>
  <si>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</si>
  <si>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</si>
  <si>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</si>
  <si>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</si>
  <si>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</si>
  <si>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</si>
  <si>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</si>
  <si>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</si>
  <si>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</si>
  <si>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</si>
  <si>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</si>
  <si>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</si>
  <si>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</si>
  <si>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</si>
  <si>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</si>
  <si>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</si>
  <si>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</si>
  <si>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</si>
  <si>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</si>
  <si>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</si>
  <si>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</si>
  <si>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</si>
  <si>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</si>
  <si>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</si>
  <si>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</si>
  <si>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</si>
  <si>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</si>
  <si>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</si>
  <si>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</si>
  <si>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</si>
  <si>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</si>
  <si>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</si>
  <si>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</si>
  <si>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</si>
  <si>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</si>
  <si>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</si>
  <si>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</si>
  <si>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</si>
  <si>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</si>
  <si>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</si>
  <si>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</si>
  <si>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</si>
  <si>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</si>
  <si>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01 2 01 89700</t>
  </si>
  <si>
    <t xml:space="preserve">01 3 01 81400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</si>
  <si>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год  </t>
  </si>
  <si>
    <t>Сумма  2027г.</t>
  </si>
  <si>
    <t xml:space="preserve">01 2 01 S1950 </t>
  </si>
  <si>
    <t>Укрепление материально-технической базы образовательных организаций (Предоставление субсидий бюджетным, автономным учреждениям и иным некоммерческим организациям)</t>
  </si>
  <si>
    <t>05 1 01 S Д007</t>
  </si>
  <si>
    <t>05 1 01 9Д001</t>
  </si>
  <si>
    <t>Основное мероприятие «Обеспечение деятельности учреждения по внешкольной работе с детьми  ЦВР в Лухском муниципальном районе».</t>
  </si>
  <si>
    <t>01 3 01 00000</t>
  </si>
  <si>
    <t xml:space="preserve">"О районном бюджете  на 2025 год  и плановый период 2026 и 2027 годов". </t>
  </si>
  <si>
    <t xml:space="preserve">05 2 01 9Д002 </t>
  </si>
  <si>
    <t xml:space="preserve"> Мероприятия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</si>
  <si>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 xml:space="preserve"> Мероприятия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</si>
  <si>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 xml:space="preserve">01 2 Ю6 53031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</si>
  <si>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</si>
  <si>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</si>
  <si>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100</t>
  </si>
  <si>
    <t xml:space="preserve">01 2  Ю6 51792 </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</si>
  <si>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</si>
  <si>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</si>
  <si>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Ю6 50502 </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</si>
  <si>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</si>
  <si>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Обеспечение автономными дымовыми пожарными извещателями мест проживания отдельных категорий граждан на территории Ивановской области.(Закупка товаров, работ и услуг для обеспечения государственных (муниципальных) нужд)</t>
  </si>
  <si>
    <t>Подпрограмма "Обеспечение автономными дымовыми пожарными извещателями мест проживания отдельных категорий граждан"</t>
  </si>
  <si>
    <t>08 7 00 00000</t>
  </si>
  <si>
    <t>08 7 01 83360</t>
  </si>
  <si>
    <t>Основное мероприятие:"Обеспечение автономными дымовыми пожарными извещателями мест проживания отдельных категорий граждан на территории Ивановской области".</t>
  </si>
  <si>
    <t>08 7 01 00000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</si>
  <si>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программы(Предоставление субсидий бюджетным, автономным учреждениям и иным некоммерческим организациям).</t>
  </si>
  <si>
    <t>№ 57   от 24.12.2024г.</t>
  </si>
</sst>
</file>

<file path=xl/styles.xml><?xml version="1.0" encoding="utf-8"?>
<styleSheet xmlns="http://schemas.openxmlformats.org/spreadsheetml/2006/main">
  <fonts count="42">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
      <sz val="14"/>
      <color theme="1"/>
      <name val="Times New Roman"/>
      <family val="1"/>
      <charset val="204"/>
    </font>
    <font>
      <sz val="11"/>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6">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28" fillId="0" borderId="4" xfId="0"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27" fillId="0" borderId="4" xfId="0" applyFont="1" applyBorder="1" applyAlignment="1">
      <alignment horizontal="center" wrapText="1"/>
    </xf>
    <xf numFmtId="0" fontId="3" fillId="0" borderId="1" xfId="0" applyFont="1" applyBorder="1" applyAlignment="1">
      <alignment horizontal="center"/>
    </xf>
    <xf numFmtId="0" fontId="27" fillId="0" borderId="17" xfId="0" applyNumberFormat="1" applyFont="1" applyBorder="1" applyAlignment="1">
      <alignment horizontal="justify" vertical="top"/>
    </xf>
    <xf numFmtId="2" fontId="37" fillId="0" borderId="1" xfId="0" applyNumberFormat="1" applyFont="1" applyFill="1" applyBorder="1" applyAlignment="1">
      <alignment horizontal="center" wrapText="1"/>
    </xf>
    <xf numFmtId="2" fontId="23" fillId="0" borderId="1" xfId="0" applyNumberFormat="1" applyFont="1" applyBorder="1" applyAlignment="1">
      <alignment horizontal="center"/>
    </xf>
    <xf numFmtId="0" fontId="40" fillId="0" borderId="1" xfId="0" applyFont="1" applyFill="1" applyBorder="1" applyAlignment="1">
      <alignment horizontal="center"/>
    </xf>
    <xf numFmtId="0" fontId="4" fillId="0" borderId="1" xfId="0" applyFont="1" applyBorder="1" applyAlignment="1">
      <alignment horizontal="center" vertical="center"/>
    </xf>
    <xf numFmtId="0" fontId="39" fillId="0" borderId="1" xfId="0" applyFont="1" applyBorder="1" applyAlignment="1">
      <alignment horizontal="center" wrapText="1"/>
    </xf>
    <xf numFmtId="0" fontId="3" fillId="0" borderId="0" xfId="0" applyNumberFormat="1" applyFont="1" applyAlignment="1">
      <alignment horizontal="center"/>
    </xf>
    <xf numFmtId="0" fontId="4" fillId="0" borderId="0" xfId="0" applyFont="1" applyAlignment="1">
      <alignment horizontal="center"/>
    </xf>
    <xf numFmtId="0" fontId="4" fillId="0" borderId="3" xfId="0" applyFont="1" applyBorder="1" applyAlignment="1">
      <alignment horizontal="center"/>
    </xf>
    <xf numFmtId="0" fontId="4" fillId="0" borderId="0" xfId="0" applyNumberFormat="1" applyFont="1" applyAlignment="1">
      <alignment horizontal="center"/>
    </xf>
    <xf numFmtId="0" fontId="31" fillId="0" borderId="1" xfId="0" applyFont="1" applyBorder="1" applyAlignment="1">
      <alignment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1" fillId="0" borderId="0" xfId="0" applyFont="1" applyAlignment="1">
      <alignment horizontal="right"/>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7"/>
  <sheetViews>
    <sheetView tabSelected="1" workbookViewId="0">
      <selection activeCell="B4" sqref="B4"/>
    </sheetView>
  </sheetViews>
  <sheetFormatPr defaultRowHeight="15"/>
  <cols>
    <col min="1" max="1" width="100.85546875" style="2" customWidth="1"/>
    <col min="2" max="2" width="19.28515625" style="2" customWidth="1"/>
    <col min="3" max="3" width="8.5703125" style="73" customWidth="1"/>
    <col min="4" max="4" width="25" style="121" customWidth="1"/>
    <col min="5" max="5" width="22.85546875" style="119" hidden="1" customWidth="1"/>
    <col min="6" max="6" width="21.42578125" style="119" hidden="1" customWidth="1"/>
    <col min="7" max="7" width="29.140625" style="119" hidden="1" customWidth="1"/>
    <col min="8" max="8" width="27" style="119" hidden="1" customWidth="1"/>
    <col min="9" max="9" width="26.5703125" style="119" hidden="1" customWidth="1"/>
    <col min="10" max="10" width="23" style="119" hidden="1" customWidth="1"/>
    <col min="11" max="16384" width="9.140625" style="2"/>
  </cols>
  <sheetData>
    <row r="1" spans="1:10" ht="15.75">
      <c r="A1" s="1"/>
      <c r="B1" s="1" t="s">
        <v>291</v>
      </c>
      <c r="C1" s="5"/>
      <c r="D1" s="118"/>
    </row>
    <row r="2" spans="1:10" ht="15.75">
      <c r="A2" s="1"/>
      <c r="B2" s="1" t="s">
        <v>1</v>
      </c>
      <c r="C2" s="5"/>
      <c r="D2" s="118"/>
    </row>
    <row r="3" spans="1:10" ht="15.75">
      <c r="A3" s="1"/>
      <c r="B3" s="1" t="s">
        <v>400</v>
      </c>
      <c r="C3" s="5"/>
      <c r="D3" s="118"/>
    </row>
    <row r="4" spans="1:10" ht="15.75" customHeight="1">
      <c r="A4" s="1"/>
      <c r="B4" s="135" t="s">
        <v>420</v>
      </c>
      <c r="C4" s="5"/>
      <c r="D4" s="119"/>
    </row>
    <row r="5" spans="1:10" ht="12.75" customHeight="1">
      <c r="A5" s="123" t="s">
        <v>392</v>
      </c>
      <c r="B5" s="123"/>
      <c r="C5" s="123"/>
      <c r="D5" s="43"/>
    </row>
    <row r="6" spans="1:10" ht="67.5" customHeight="1">
      <c r="A6" s="123"/>
      <c r="B6" s="123"/>
      <c r="C6" s="123"/>
      <c r="D6" s="43"/>
    </row>
    <row r="7" spans="1:10" ht="16.5" thickBot="1">
      <c r="A7" s="124"/>
      <c r="B7" s="124"/>
      <c r="C7" s="124"/>
      <c r="D7" s="44"/>
    </row>
    <row r="8" spans="1:10" ht="56.25" customHeight="1">
      <c r="A8" s="129" t="s">
        <v>2</v>
      </c>
      <c r="B8" s="129" t="s">
        <v>3</v>
      </c>
      <c r="C8" s="131" t="s">
        <v>4</v>
      </c>
      <c r="D8" s="125" t="s">
        <v>312</v>
      </c>
      <c r="E8" s="127" t="s">
        <v>311</v>
      </c>
      <c r="F8" s="127" t="s">
        <v>312</v>
      </c>
      <c r="G8" s="127" t="s">
        <v>312</v>
      </c>
      <c r="H8" s="127" t="s">
        <v>329</v>
      </c>
      <c r="I8" s="133" t="s">
        <v>329</v>
      </c>
      <c r="J8" s="133" t="s">
        <v>393</v>
      </c>
    </row>
    <row r="9" spans="1:10" ht="18.75" customHeight="1">
      <c r="A9" s="130"/>
      <c r="B9" s="130"/>
      <c r="C9" s="132"/>
      <c r="D9" s="126"/>
      <c r="E9" s="128"/>
      <c r="F9" s="128"/>
      <c r="G9" s="128"/>
      <c r="H9" s="128"/>
      <c r="I9" s="134"/>
      <c r="J9" s="134"/>
    </row>
    <row r="10" spans="1:10" ht="58.5" customHeight="1">
      <c r="A10" s="6" t="s">
        <v>5</v>
      </c>
      <c r="B10" s="19" t="s">
        <v>18</v>
      </c>
      <c r="C10" s="64"/>
      <c r="D10" s="77">
        <f t="shared" ref="D10:J10" si="0">D11+D25+D55+D61+D64+D72+D75</f>
        <v>98856198.75</v>
      </c>
      <c r="E10" s="77" t="e">
        <f t="shared" si="0"/>
        <v>#REF!</v>
      </c>
      <c r="F10" s="77" t="e">
        <f t="shared" si="0"/>
        <v>#REF!</v>
      </c>
      <c r="G10" s="77">
        <f t="shared" si="0"/>
        <v>63899452.389999993</v>
      </c>
      <c r="H10" s="77">
        <f t="shared" si="0"/>
        <v>60051594.679999992</v>
      </c>
      <c r="I10" s="77">
        <f t="shared" si="0"/>
        <v>87462189.489999995</v>
      </c>
      <c r="J10" s="77">
        <f t="shared" si="0"/>
        <v>78684888.639999986</v>
      </c>
    </row>
    <row r="11" spans="1:10" ht="39.75" customHeight="1">
      <c r="A11" s="34" t="s">
        <v>148</v>
      </c>
      <c r="B11" s="8" t="s">
        <v>19</v>
      </c>
      <c r="C11" s="64"/>
      <c r="D11" s="78">
        <f>D12</f>
        <v>20961325.079999998</v>
      </c>
      <c r="E11" s="78">
        <f t="shared" ref="E11:J11" si="1">E12</f>
        <v>15450498.220000001</v>
      </c>
      <c r="F11" s="78">
        <f t="shared" si="1"/>
        <v>15450498.220000001</v>
      </c>
      <c r="G11" s="78">
        <f t="shared" si="1"/>
        <v>14006020.519999998</v>
      </c>
      <c r="H11" s="78">
        <f t="shared" si="1"/>
        <v>14006020.519999998</v>
      </c>
      <c r="I11" s="78">
        <f t="shared" si="1"/>
        <v>19802272.82</v>
      </c>
      <c r="J11" s="78">
        <f t="shared" si="1"/>
        <v>17871863.43</v>
      </c>
    </row>
    <row r="12" spans="1:10" ht="36.75" customHeight="1">
      <c r="A12" s="9" t="s">
        <v>17</v>
      </c>
      <c r="B12" s="8" t="s">
        <v>20</v>
      </c>
      <c r="C12" s="64"/>
      <c r="D12" s="74">
        <f>SUM(D13:D24)</f>
        <v>20961325.079999998</v>
      </c>
      <c r="E12" s="74">
        <f>SUM(E13:E22)</f>
        <v>15450498.220000001</v>
      </c>
      <c r="F12" s="74">
        <f>SUM(F13:F22)</f>
        <v>15450498.220000001</v>
      </c>
      <c r="G12" s="74">
        <f>SUM(G13:G23)</f>
        <v>14006020.519999998</v>
      </c>
      <c r="H12" s="74">
        <f>SUM(H13:H23)</f>
        <v>14006020.519999998</v>
      </c>
      <c r="I12" s="74">
        <f>SUM(I13:I24)</f>
        <v>19802272.82</v>
      </c>
      <c r="J12" s="74">
        <f>SUM(J13:J24)</f>
        <v>17871863.43</v>
      </c>
    </row>
    <row r="13" spans="1:10" ht="78.75" customHeight="1">
      <c r="A13" s="10" t="s">
        <v>21</v>
      </c>
      <c r="B13" s="8" t="s">
        <v>22</v>
      </c>
      <c r="C13" s="64">
        <v>100</v>
      </c>
      <c r="D13" s="74">
        <v>6539274</v>
      </c>
      <c r="E13" s="91">
        <v>6524274</v>
      </c>
      <c r="F13" s="91">
        <v>6524274</v>
      </c>
      <c r="G13" s="74">
        <v>6524274</v>
      </c>
      <c r="H13" s="74">
        <v>6524274</v>
      </c>
      <c r="I13" s="91">
        <v>6539274</v>
      </c>
      <c r="J13" s="91">
        <v>6539274</v>
      </c>
    </row>
    <row r="14" spans="1:10" ht="57.75" customHeight="1">
      <c r="A14" s="10" t="s">
        <v>153</v>
      </c>
      <c r="B14" s="8" t="s">
        <v>23</v>
      </c>
      <c r="C14" s="64">
        <v>200</v>
      </c>
      <c r="D14" s="91">
        <v>5774665.7999999998</v>
      </c>
      <c r="E14" s="91">
        <v>2504104.84</v>
      </c>
      <c r="F14" s="91">
        <v>2504104.84</v>
      </c>
      <c r="G14" s="92">
        <v>1504104.84</v>
      </c>
      <c r="H14" s="92">
        <v>1504104.84</v>
      </c>
      <c r="I14" s="91">
        <v>4774665.8</v>
      </c>
      <c r="J14" s="91">
        <v>2844256.41</v>
      </c>
    </row>
    <row r="15" spans="1:10" ht="39" customHeight="1">
      <c r="A15" s="10" t="s">
        <v>24</v>
      </c>
      <c r="B15" s="8" t="s">
        <v>23</v>
      </c>
      <c r="C15" s="64">
        <v>800</v>
      </c>
      <c r="D15" s="74">
        <v>9000</v>
      </c>
      <c r="E15" s="91">
        <v>16000</v>
      </c>
      <c r="F15" s="91">
        <v>16000</v>
      </c>
      <c r="G15" s="74">
        <v>5000</v>
      </c>
      <c r="H15" s="74">
        <v>5000</v>
      </c>
      <c r="I15" s="91">
        <v>9000</v>
      </c>
      <c r="J15" s="91">
        <v>9000</v>
      </c>
    </row>
    <row r="16" spans="1:10" ht="59.25" customHeight="1">
      <c r="A16" s="11" t="s">
        <v>296</v>
      </c>
      <c r="B16" s="8" t="s">
        <v>25</v>
      </c>
      <c r="C16" s="64">
        <v>200</v>
      </c>
      <c r="D16" s="74">
        <v>249000</v>
      </c>
      <c r="E16" s="91">
        <v>318000</v>
      </c>
      <c r="F16" s="91">
        <v>318000</v>
      </c>
      <c r="G16" s="74">
        <v>198480.81</v>
      </c>
      <c r="H16" s="74">
        <v>198480.81</v>
      </c>
      <c r="I16" s="91">
        <v>249000</v>
      </c>
      <c r="J16" s="91">
        <v>249000</v>
      </c>
    </row>
    <row r="17" spans="1:10" ht="60" customHeight="1">
      <c r="A17" s="10" t="s">
        <v>154</v>
      </c>
      <c r="B17" s="8" t="s">
        <v>26</v>
      </c>
      <c r="C17" s="64">
        <v>200</v>
      </c>
      <c r="D17" s="74">
        <v>222912</v>
      </c>
      <c r="E17" s="91">
        <v>210600</v>
      </c>
      <c r="F17" s="91">
        <v>210600</v>
      </c>
      <c r="G17" s="74">
        <v>210600</v>
      </c>
      <c r="H17" s="74">
        <v>210600</v>
      </c>
      <c r="I17" s="91">
        <v>222912</v>
      </c>
      <c r="J17" s="91">
        <v>222912</v>
      </c>
    </row>
    <row r="18" spans="1:10" ht="128.25" customHeight="1">
      <c r="A18" s="12" t="s">
        <v>27</v>
      </c>
      <c r="B18" s="8" t="s">
        <v>28</v>
      </c>
      <c r="C18" s="64">
        <v>200</v>
      </c>
      <c r="D18" s="105">
        <v>59890</v>
      </c>
      <c r="E18" s="91">
        <v>162216</v>
      </c>
      <c r="F18" s="91">
        <v>162216</v>
      </c>
      <c r="G18" s="105">
        <v>178488</v>
      </c>
      <c r="H18" s="105">
        <v>178488</v>
      </c>
      <c r="I18" s="91">
        <v>59890</v>
      </c>
      <c r="J18" s="91">
        <v>59890</v>
      </c>
    </row>
    <row r="19" spans="1:10" ht="93" customHeight="1">
      <c r="A19" s="13" t="s">
        <v>29</v>
      </c>
      <c r="B19" s="8" t="s">
        <v>30</v>
      </c>
      <c r="C19" s="64">
        <v>300</v>
      </c>
      <c r="D19" s="111">
        <v>89276.52</v>
      </c>
      <c r="E19" s="91">
        <v>276511.38</v>
      </c>
      <c r="F19" s="91">
        <v>276511.38</v>
      </c>
      <c r="G19" s="74">
        <v>186430.36</v>
      </c>
      <c r="H19" s="74">
        <v>186430.36</v>
      </c>
      <c r="I19" s="111">
        <v>89276.52</v>
      </c>
      <c r="J19" s="111">
        <v>89276.52</v>
      </c>
    </row>
    <row r="20" spans="1:10" ht="152.25" customHeight="1">
      <c r="A20" s="13" t="s">
        <v>288</v>
      </c>
      <c r="B20" s="8" t="s">
        <v>31</v>
      </c>
      <c r="C20" s="64">
        <v>100</v>
      </c>
      <c r="D20" s="114">
        <v>7564770.2599999998</v>
      </c>
      <c r="E20" s="91">
        <v>5412074</v>
      </c>
      <c r="F20" s="91">
        <v>5412074</v>
      </c>
      <c r="G20" s="74">
        <v>5090080</v>
      </c>
      <c r="H20" s="74">
        <v>5090080</v>
      </c>
      <c r="I20" s="91">
        <v>7405718</v>
      </c>
      <c r="J20" s="91">
        <v>7405718</v>
      </c>
    </row>
    <row r="21" spans="1:10" ht="113.25" customHeight="1">
      <c r="A21" s="31" t="s">
        <v>289</v>
      </c>
      <c r="B21" s="62" t="s">
        <v>31</v>
      </c>
      <c r="C21" s="64">
        <v>200</v>
      </c>
      <c r="D21" s="74">
        <v>22330</v>
      </c>
      <c r="E21" s="91">
        <v>26718</v>
      </c>
      <c r="F21" s="91">
        <v>26718</v>
      </c>
      <c r="G21" s="74">
        <v>22330</v>
      </c>
      <c r="H21" s="74">
        <v>22330</v>
      </c>
      <c r="I21" s="91">
        <v>22330</v>
      </c>
      <c r="J21" s="91">
        <v>22330</v>
      </c>
    </row>
    <row r="22" spans="1:10" ht="370.5" customHeight="1">
      <c r="A22" s="31" t="s">
        <v>386</v>
      </c>
      <c r="B22" s="88" t="s">
        <v>318</v>
      </c>
      <c r="C22" s="98">
        <v>200</v>
      </c>
      <c r="D22" s="105">
        <v>27594</v>
      </c>
      <c r="E22" s="91"/>
      <c r="F22" s="91"/>
      <c r="G22" s="74">
        <v>86232.51</v>
      </c>
      <c r="H22" s="74">
        <v>86232.51</v>
      </c>
      <c r="I22" s="105">
        <v>27594</v>
      </c>
      <c r="J22" s="105">
        <v>27594</v>
      </c>
    </row>
    <row r="23" spans="1:10" ht="78" customHeight="1">
      <c r="A23" s="112" t="s">
        <v>385</v>
      </c>
      <c r="B23" s="99" t="s">
        <v>387</v>
      </c>
      <c r="C23" s="98">
        <v>300</v>
      </c>
      <c r="D23" s="113">
        <v>110000</v>
      </c>
      <c r="E23" s="91"/>
      <c r="F23" s="91"/>
      <c r="G23" s="74"/>
      <c r="H23" s="74"/>
      <c r="I23" s="91">
        <v>110000</v>
      </c>
      <c r="J23" s="91">
        <v>110000</v>
      </c>
    </row>
    <row r="24" spans="1:10" ht="98.25" customHeight="1">
      <c r="A24" s="31" t="s">
        <v>384</v>
      </c>
      <c r="B24" s="8" t="s">
        <v>383</v>
      </c>
      <c r="C24" s="64">
        <v>200</v>
      </c>
      <c r="D24" s="74">
        <v>292612.5</v>
      </c>
      <c r="E24" s="91"/>
      <c r="F24" s="91"/>
      <c r="G24" s="74"/>
      <c r="H24" s="74"/>
      <c r="I24" s="74">
        <v>292612.5</v>
      </c>
      <c r="J24" s="74">
        <v>292612.5</v>
      </c>
    </row>
    <row r="25" spans="1:10" ht="24.75" customHeight="1">
      <c r="A25" s="82" t="s">
        <v>149</v>
      </c>
      <c r="B25" s="26" t="s">
        <v>33</v>
      </c>
      <c r="C25" s="64"/>
      <c r="D25" s="78">
        <f>D26</f>
        <v>70078719.070000008</v>
      </c>
      <c r="E25" s="78">
        <f t="shared" ref="E25:J25" si="2">E26</f>
        <v>45141945.239999995</v>
      </c>
      <c r="F25" s="78">
        <f t="shared" si="2"/>
        <v>40807529.990000002</v>
      </c>
      <c r="G25" s="78">
        <f t="shared" si="2"/>
        <v>45317260.710000001</v>
      </c>
      <c r="H25" s="78">
        <f t="shared" si="2"/>
        <v>41469403</v>
      </c>
      <c r="I25" s="78">
        <f t="shared" si="2"/>
        <v>60187935.07</v>
      </c>
      <c r="J25" s="78">
        <f t="shared" si="2"/>
        <v>53341043.609999992</v>
      </c>
    </row>
    <row r="26" spans="1:10" ht="38.25" customHeight="1">
      <c r="A26" s="10" t="s">
        <v>32</v>
      </c>
      <c r="B26" s="26" t="s">
        <v>34</v>
      </c>
      <c r="C26" s="64"/>
      <c r="D26" s="74">
        <f>SUM(D27:D54)</f>
        <v>70078719.070000008</v>
      </c>
      <c r="E26" s="74">
        <f>SUM(E27:E48)</f>
        <v>45141945.239999995</v>
      </c>
      <c r="F26" s="74">
        <f>SUM(F27:F48)</f>
        <v>40807529.990000002</v>
      </c>
      <c r="G26" s="74">
        <f>SUM(G27:G50)</f>
        <v>45317260.710000001</v>
      </c>
      <c r="H26" s="74">
        <f>SUM(H27:H50)</f>
        <v>41469403</v>
      </c>
      <c r="I26" s="74">
        <f>SUM(I27:I50)</f>
        <v>60187935.07</v>
      </c>
      <c r="J26" s="74">
        <f>SUM(J27:J50)</f>
        <v>53341043.609999992</v>
      </c>
    </row>
    <row r="27" spans="1:10" ht="84" customHeight="1">
      <c r="A27" s="10" t="s">
        <v>35</v>
      </c>
      <c r="B27" s="8" t="s">
        <v>36</v>
      </c>
      <c r="C27" s="64">
        <v>100</v>
      </c>
      <c r="D27" s="74">
        <v>4241066.8600000003</v>
      </c>
      <c r="E27" s="91">
        <v>220753</v>
      </c>
      <c r="F27" s="91">
        <v>220753</v>
      </c>
      <c r="G27" s="74">
        <v>253766</v>
      </c>
      <c r="H27" s="74">
        <v>253766</v>
      </c>
      <c r="I27" s="91">
        <v>210156.03</v>
      </c>
      <c r="J27" s="91">
        <v>210156.03</v>
      </c>
    </row>
    <row r="28" spans="1:10" ht="60.75" customHeight="1">
      <c r="A28" s="10" t="s">
        <v>155</v>
      </c>
      <c r="B28" s="8" t="s">
        <v>37</v>
      </c>
      <c r="C28" s="64">
        <v>200</v>
      </c>
      <c r="D28" s="74">
        <v>10039079.380000001</v>
      </c>
      <c r="E28" s="91">
        <v>4394976.5599999996</v>
      </c>
      <c r="F28" s="91">
        <v>3450485</v>
      </c>
      <c r="G28" s="74">
        <v>2450585</v>
      </c>
      <c r="H28" s="74">
        <v>2450585</v>
      </c>
      <c r="I28" s="74">
        <v>9149810.0700000003</v>
      </c>
      <c r="J28" s="74">
        <v>7039079.3799999999</v>
      </c>
    </row>
    <row r="29" spans="1:10" ht="56.25">
      <c r="A29" s="10" t="s">
        <v>38</v>
      </c>
      <c r="B29" s="8" t="s">
        <v>37</v>
      </c>
      <c r="C29" s="64">
        <v>600</v>
      </c>
      <c r="D29" s="74">
        <v>4789364</v>
      </c>
      <c r="E29" s="91">
        <v>4852200</v>
      </c>
      <c r="F29" s="91">
        <v>3852200</v>
      </c>
      <c r="G29" s="74">
        <v>1852200</v>
      </c>
      <c r="H29" s="74">
        <v>1852200</v>
      </c>
      <c r="I29" s="74">
        <v>4789364</v>
      </c>
      <c r="J29" s="74">
        <v>3789364</v>
      </c>
    </row>
    <row r="30" spans="1:10" ht="37.5">
      <c r="A30" s="10" t="s">
        <v>39</v>
      </c>
      <c r="B30" s="8" t="s">
        <v>37</v>
      </c>
      <c r="C30" s="64">
        <v>800</v>
      </c>
      <c r="D30" s="74">
        <v>8000</v>
      </c>
      <c r="E30" s="91">
        <v>15000</v>
      </c>
      <c r="F30" s="91">
        <v>15000</v>
      </c>
      <c r="G30" s="74">
        <v>6000</v>
      </c>
      <c r="H30" s="74">
        <v>6000</v>
      </c>
      <c r="I30" s="91">
        <v>8000</v>
      </c>
      <c r="J30" s="91">
        <v>8000</v>
      </c>
    </row>
    <row r="31" spans="1:10" ht="56.25">
      <c r="A31" s="7" t="s">
        <v>300</v>
      </c>
      <c r="B31" s="8" t="s">
        <v>40</v>
      </c>
      <c r="C31" s="64">
        <v>200</v>
      </c>
      <c r="D31" s="74">
        <v>410531</v>
      </c>
      <c r="E31" s="91">
        <v>420000</v>
      </c>
      <c r="F31" s="91">
        <v>420000</v>
      </c>
      <c r="G31" s="74">
        <v>420000</v>
      </c>
      <c r="H31" s="74">
        <v>420000</v>
      </c>
      <c r="I31" s="91"/>
      <c r="J31" s="91"/>
    </row>
    <row r="32" spans="1:10" ht="59.25" customHeight="1">
      <c r="A32" s="9" t="s">
        <v>395</v>
      </c>
      <c r="B32" s="8" t="s">
        <v>394</v>
      </c>
      <c r="C32" s="64">
        <v>600</v>
      </c>
      <c r="D32" s="74">
        <v>1010101.01</v>
      </c>
      <c r="E32" s="91">
        <v>700000</v>
      </c>
      <c r="F32" s="91">
        <v>90149</v>
      </c>
      <c r="G32" s="74">
        <v>74790.2</v>
      </c>
      <c r="H32" s="74"/>
      <c r="I32" s="91"/>
      <c r="J32" s="91"/>
    </row>
    <row r="33" spans="1:10" ht="56.25">
      <c r="A33" s="10" t="s">
        <v>156</v>
      </c>
      <c r="B33" s="8" t="s">
        <v>41</v>
      </c>
      <c r="C33" s="64">
        <v>200</v>
      </c>
      <c r="D33" s="74">
        <v>237192</v>
      </c>
      <c r="E33" s="91">
        <v>182400</v>
      </c>
      <c r="F33" s="91">
        <v>182400</v>
      </c>
      <c r="G33" s="74">
        <v>252204</v>
      </c>
      <c r="H33" s="74">
        <v>252204</v>
      </c>
      <c r="I33" s="91">
        <v>237192</v>
      </c>
      <c r="J33" s="91">
        <v>237192</v>
      </c>
    </row>
    <row r="34" spans="1:10" ht="58.5" customHeight="1">
      <c r="A34" s="10" t="s">
        <v>145</v>
      </c>
      <c r="B34" s="8" t="s">
        <v>41</v>
      </c>
      <c r="C34" s="64">
        <v>600</v>
      </c>
      <c r="D34" s="74">
        <v>120780</v>
      </c>
      <c r="E34" s="91">
        <v>62400</v>
      </c>
      <c r="F34" s="91">
        <v>62400</v>
      </c>
      <c r="G34" s="74">
        <v>90132</v>
      </c>
      <c r="H34" s="74">
        <v>90132</v>
      </c>
      <c r="I34" s="91">
        <v>120780</v>
      </c>
      <c r="J34" s="91">
        <v>120780</v>
      </c>
    </row>
    <row r="35" spans="1:10" ht="56.25">
      <c r="A35" s="65" t="s">
        <v>402</v>
      </c>
      <c r="B35" s="53" t="s">
        <v>42</v>
      </c>
      <c r="C35" s="109">
        <v>200</v>
      </c>
      <c r="D35" s="105">
        <v>200000</v>
      </c>
      <c r="E35" s="91">
        <v>51030</v>
      </c>
      <c r="F35" s="91">
        <v>51030</v>
      </c>
      <c r="G35" s="74">
        <v>34500</v>
      </c>
      <c r="H35" s="74">
        <v>34500</v>
      </c>
      <c r="I35" s="91">
        <v>190000</v>
      </c>
      <c r="J35" s="91">
        <v>190000</v>
      </c>
    </row>
    <row r="36" spans="1:10" ht="54" customHeight="1">
      <c r="A36" s="15" t="s">
        <v>403</v>
      </c>
      <c r="B36" s="8" t="s">
        <v>146</v>
      </c>
      <c r="C36" s="64">
        <v>600</v>
      </c>
      <c r="D36" s="74">
        <v>150000</v>
      </c>
      <c r="E36" s="91">
        <v>101015.43</v>
      </c>
      <c r="F36" s="91">
        <v>101012.43</v>
      </c>
      <c r="G36" s="74">
        <v>90278</v>
      </c>
      <c r="H36" s="74">
        <v>90278</v>
      </c>
      <c r="I36" s="91">
        <v>130000</v>
      </c>
      <c r="J36" s="91">
        <v>130000</v>
      </c>
    </row>
    <row r="37" spans="1:10" ht="54" customHeight="1">
      <c r="A37" s="108" t="s">
        <v>361</v>
      </c>
      <c r="B37" s="53" t="s">
        <v>362</v>
      </c>
      <c r="C37" s="109">
        <v>600</v>
      </c>
      <c r="D37" s="105">
        <v>200000</v>
      </c>
      <c r="E37" s="91"/>
      <c r="F37" s="91"/>
      <c r="G37" s="74"/>
      <c r="H37" s="74"/>
      <c r="I37" s="91"/>
      <c r="J37" s="91"/>
    </row>
    <row r="38" spans="1:10" ht="191.25" customHeight="1">
      <c r="A38" s="25" t="s">
        <v>43</v>
      </c>
      <c r="B38" s="8" t="s">
        <v>44</v>
      </c>
      <c r="C38" s="64">
        <v>100</v>
      </c>
      <c r="D38" s="74">
        <v>23077778</v>
      </c>
      <c r="E38" s="91">
        <v>15611014</v>
      </c>
      <c r="F38" s="91">
        <v>15611014</v>
      </c>
      <c r="G38" s="74">
        <v>18868671</v>
      </c>
      <c r="H38" s="74">
        <v>18868671</v>
      </c>
      <c r="I38" s="91">
        <v>23088964</v>
      </c>
      <c r="J38" s="91">
        <v>23088964</v>
      </c>
    </row>
    <row r="39" spans="1:10" ht="177" customHeight="1">
      <c r="A39" s="25" t="s">
        <v>157</v>
      </c>
      <c r="B39" s="8" t="s">
        <v>44</v>
      </c>
      <c r="C39" s="64">
        <v>200</v>
      </c>
      <c r="D39" s="74">
        <v>190281</v>
      </c>
      <c r="E39" s="91">
        <v>182377</v>
      </c>
      <c r="F39" s="91">
        <v>182377</v>
      </c>
      <c r="G39" s="74">
        <v>190281</v>
      </c>
      <c r="H39" s="74">
        <v>190281</v>
      </c>
      <c r="I39" s="91">
        <v>190281</v>
      </c>
      <c r="J39" s="91">
        <v>190281</v>
      </c>
    </row>
    <row r="40" spans="1:10" ht="170.25" customHeight="1">
      <c r="A40" s="16" t="s">
        <v>45</v>
      </c>
      <c r="B40" s="8" t="s">
        <v>44</v>
      </c>
      <c r="C40" s="69" t="s">
        <v>15</v>
      </c>
      <c r="D40" s="75">
        <v>16223229.5</v>
      </c>
      <c r="E40" s="91">
        <v>15465297</v>
      </c>
      <c r="F40" s="91">
        <v>15465297</v>
      </c>
      <c r="G40" s="75">
        <v>15240028</v>
      </c>
      <c r="H40" s="75">
        <v>15240028</v>
      </c>
      <c r="I40" s="91">
        <v>16181138</v>
      </c>
      <c r="J40" s="91">
        <v>16181138</v>
      </c>
    </row>
    <row r="41" spans="1:10" ht="132" customHeight="1">
      <c r="A41" s="15" t="s">
        <v>348</v>
      </c>
      <c r="B41" s="8" t="s">
        <v>349</v>
      </c>
      <c r="C41" s="64">
        <v>100</v>
      </c>
      <c r="D41" s="75">
        <v>890568</v>
      </c>
      <c r="E41" s="91">
        <v>1406160</v>
      </c>
      <c r="F41" s="91"/>
      <c r="G41" s="75">
        <v>843714</v>
      </c>
      <c r="H41" s="75">
        <v>843714</v>
      </c>
      <c r="I41" s="75">
        <v>890568</v>
      </c>
      <c r="J41" s="75">
        <v>890568</v>
      </c>
    </row>
    <row r="42" spans="1:10" ht="156" customHeight="1">
      <c r="A42" s="25" t="s">
        <v>374</v>
      </c>
      <c r="B42" s="8" t="s">
        <v>349</v>
      </c>
      <c r="C42" s="64">
        <v>600</v>
      </c>
      <c r="D42" s="75">
        <v>562464</v>
      </c>
      <c r="E42" s="91"/>
      <c r="F42" s="91"/>
      <c r="G42" s="75">
        <v>562476</v>
      </c>
      <c r="H42" s="75">
        <v>562476</v>
      </c>
      <c r="I42" s="75">
        <v>562464</v>
      </c>
      <c r="J42" s="75">
        <v>562464</v>
      </c>
    </row>
    <row r="43" spans="1:10" ht="111.75" customHeight="1">
      <c r="A43" s="112" t="s">
        <v>412</v>
      </c>
      <c r="B43" s="99" t="s">
        <v>388</v>
      </c>
      <c r="C43" s="98">
        <v>300</v>
      </c>
      <c r="D43" s="113">
        <v>290000</v>
      </c>
      <c r="E43" s="91"/>
      <c r="F43" s="91"/>
      <c r="G43" s="75"/>
      <c r="H43" s="75"/>
      <c r="I43" s="117">
        <v>290000</v>
      </c>
      <c r="J43" s="91">
        <v>290000</v>
      </c>
    </row>
    <row r="44" spans="1:10" ht="119.25" customHeight="1">
      <c r="A44" s="112" t="s">
        <v>419</v>
      </c>
      <c r="B44" s="99" t="s">
        <v>388</v>
      </c>
      <c r="C44" s="98">
        <v>600</v>
      </c>
      <c r="D44" s="113">
        <v>250000</v>
      </c>
      <c r="E44" s="91"/>
      <c r="F44" s="91"/>
      <c r="G44" s="75"/>
      <c r="H44" s="75"/>
      <c r="I44" s="117">
        <v>250000</v>
      </c>
      <c r="J44" s="91">
        <v>250000</v>
      </c>
    </row>
    <row r="45" spans="1:10" ht="225.75" customHeight="1">
      <c r="A45" s="15" t="s">
        <v>376</v>
      </c>
      <c r="B45" s="8" t="s">
        <v>404</v>
      </c>
      <c r="C45" s="64">
        <v>100</v>
      </c>
      <c r="D45" s="75">
        <v>2351640</v>
      </c>
      <c r="E45" s="91"/>
      <c r="F45" s="91"/>
      <c r="G45" s="75">
        <v>1406160</v>
      </c>
      <c r="H45" s="75"/>
      <c r="I45" s="91">
        <v>1484280</v>
      </c>
      <c r="J45" s="91"/>
    </row>
    <row r="46" spans="1:10" ht="212.25" customHeight="1">
      <c r="A46" s="15" t="s">
        <v>375</v>
      </c>
      <c r="B46" s="8" t="s">
        <v>404</v>
      </c>
      <c r="C46" s="64">
        <v>600</v>
      </c>
      <c r="D46" s="75">
        <v>2179320</v>
      </c>
      <c r="E46" s="91"/>
      <c r="F46" s="91"/>
      <c r="G46" s="75">
        <v>859320</v>
      </c>
      <c r="H46" s="75"/>
      <c r="I46" s="117">
        <v>859320</v>
      </c>
      <c r="J46" s="91"/>
    </row>
    <row r="47" spans="1:10" ht="118.5" customHeight="1">
      <c r="A47" s="15" t="s">
        <v>302</v>
      </c>
      <c r="B47" s="8" t="s">
        <v>285</v>
      </c>
      <c r="C47" s="64">
        <v>200</v>
      </c>
      <c r="D47" s="74">
        <v>177679.04</v>
      </c>
      <c r="E47" s="91">
        <v>314416.05</v>
      </c>
      <c r="F47" s="91">
        <v>234836.06</v>
      </c>
      <c r="G47" s="74">
        <v>486318.97</v>
      </c>
      <c r="H47" s="74"/>
      <c r="I47" s="91">
        <v>371349.5</v>
      </c>
      <c r="J47" s="91"/>
    </row>
    <row r="48" spans="1:10" ht="112.5" customHeight="1">
      <c r="A48" s="15" t="s">
        <v>301</v>
      </c>
      <c r="B48" s="8" t="s">
        <v>285</v>
      </c>
      <c r="C48" s="64">
        <v>600</v>
      </c>
      <c r="D48" s="74">
        <v>1035945.56</v>
      </c>
      <c r="E48" s="91">
        <v>1162906.2</v>
      </c>
      <c r="F48" s="91">
        <v>868576.5</v>
      </c>
      <c r="G48" s="74">
        <v>1021268.54</v>
      </c>
      <c r="H48" s="74"/>
      <c r="I48" s="91">
        <v>1021211.27</v>
      </c>
      <c r="J48" s="91"/>
    </row>
    <row r="49" spans="1:10" ht="373.5" customHeight="1">
      <c r="A49" s="15" t="s">
        <v>377</v>
      </c>
      <c r="B49" s="100" t="s">
        <v>319</v>
      </c>
      <c r="C49" s="89" t="s">
        <v>16</v>
      </c>
      <c r="D49" s="101">
        <v>39321</v>
      </c>
      <c r="E49" s="91"/>
      <c r="F49" s="91"/>
      <c r="G49" s="101">
        <v>157284</v>
      </c>
      <c r="H49" s="101">
        <v>157284</v>
      </c>
      <c r="I49" s="117">
        <v>40764.300000000003</v>
      </c>
      <c r="J49" s="91">
        <v>40764.300000000003</v>
      </c>
    </row>
    <row r="50" spans="1:10" ht="378" customHeight="1">
      <c r="A50" s="15" t="s">
        <v>378</v>
      </c>
      <c r="B50" s="100" t="s">
        <v>390</v>
      </c>
      <c r="C50" s="89" t="s">
        <v>15</v>
      </c>
      <c r="D50" s="101">
        <v>144177</v>
      </c>
      <c r="E50" s="91"/>
      <c r="F50" s="91"/>
      <c r="G50" s="101">
        <v>157284</v>
      </c>
      <c r="H50" s="101">
        <v>157284</v>
      </c>
      <c r="I50" s="91">
        <v>122292.9</v>
      </c>
      <c r="J50" s="91">
        <v>122292.9</v>
      </c>
    </row>
    <row r="51" spans="1:10" ht="171.75" customHeight="1">
      <c r="A51" s="15" t="s">
        <v>405</v>
      </c>
      <c r="B51" s="8" t="s">
        <v>408</v>
      </c>
      <c r="C51" s="89" t="s">
        <v>407</v>
      </c>
      <c r="D51" s="101">
        <v>756561.72</v>
      </c>
      <c r="E51" s="91"/>
      <c r="F51" s="91"/>
      <c r="G51" s="101"/>
      <c r="H51" s="101"/>
      <c r="I51" s="91"/>
      <c r="J51" s="91"/>
    </row>
    <row r="52" spans="1:10" ht="150" customHeight="1">
      <c r="A52" s="15" t="s">
        <v>406</v>
      </c>
      <c r="B52" s="41" t="s">
        <v>408</v>
      </c>
      <c r="C52" s="89" t="s">
        <v>15</v>
      </c>
      <c r="D52" s="101">
        <v>269280</v>
      </c>
      <c r="E52" s="91"/>
      <c r="F52" s="91"/>
      <c r="G52" s="101"/>
      <c r="H52" s="101"/>
      <c r="I52" s="91"/>
      <c r="J52" s="91"/>
    </row>
    <row r="53" spans="1:10" ht="200.25" customHeight="1">
      <c r="A53" s="15" t="s">
        <v>409</v>
      </c>
      <c r="B53" s="8" t="s">
        <v>411</v>
      </c>
      <c r="C53" s="109">
        <v>100</v>
      </c>
      <c r="D53" s="101">
        <v>174360</v>
      </c>
      <c r="E53" s="91"/>
      <c r="F53" s="91"/>
      <c r="G53" s="101"/>
      <c r="H53" s="101"/>
      <c r="I53" s="91"/>
      <c r="J53" s="91"/>
    </row>
    <row r="54" spans="1:10" ht="189.75" customHeight="1">
      <c r="A54" s="15" t="s">
        <v>410</v>
      </c>
      <c r="B54" s="41" t="s">
        <v>411</v>
      </c>
      <c r="C54" s="109">
        <v>600</v>
      </c>
      <c r="D54" s="101">
        <v>60000</v>
      </c>
      <c r="E54" s="91"/>
      <c r="F54" s="91"/>
      <c r="G54" s="101"/>
      <c r="H54" s="101"/>
      <c r="I54" s="91"/>
      <c r="J54" s="91"/>
    </row>
    <row r="55" spans="1:10" ht="37.5">
      <c r="A55" s="39" t="s">
        <v>46</v>
      </c>
      <c r="B55" s="8" t="s">
        <v>47</v>
      </c>
      <c r="C55" s="69"/>
      <c r="D55" s="78">
        <f>D58+D56</f>
        <v>3235714</v>
      </c>
      <c r="E55" s="78" t="e">
        <f>#REF!+E58</f>
        <v>#REF!</v>
      </c>
      <c r="F55" s="78" t="e">
        <f>#REF!+F58</f>
        <v>#REF!</v>
      </c>
      <c r="G55" s="78">
        <f t="shared" ref="G55:J55" si="3">G58</f>
        <v>1433755.16</v>
      </c>
      <c r="H55" s="78">
        <f t="shared" si="3"/>
        <v>1433755.16</v>
      </c>
      <c r="I55" s="78">
        <f t="shared" si="3"/>
        <v>3082824</v>
      </c>
      <c r="J55" s="78">
        <f t="shared" si="3"/>
        <v>3082824</v>
      </c>
    </row>
    <row r="56" spans="1:10" ht="37.5">
      <c r="A56" s="16" t="s">
        <v>398</v>
      </c>
      <c r="B56" s="8" t="s">
        <v>399</v>
      </c>
      <c r="C56" s="69"/>
      <c r="D56" s="78">
        <f>D57</f>
        <v>50000</v>
      </c>
      <c r="E56" s="78"/>
      <c r="F56" s="78"/>
      <c r="G56" s="78"/>
      <c r="H56" s="78"/>
      <c r="I56" s="78">
        <f t="shared" ref="I56:J56" si="4">I57</f>
        <v>50000</v>
      </c>
      <c r="J56" s="78">
        <f t="shared" si="4"/>
        <v>50000</v>
      </c>
    </row>
    <row r="57" spans="1:10" ht="79.5" customHeight="1">
      <c r="A57" s="14" t="s">
        <v>385</v>
      </c>
      <c r="B57" s="8" t="s">
        <v>391</v>
      </c>
      <c r="C57" s="64">
        <v>300</v>
      </c>
      <c r="D57" s="75">
        <v>50000</v>
      </c>
      <c r="E57" s="91"/>
      <c r="F57" s="91"/>
      <c r="G57" s="75"/>
      <c r="H57" s="75"/>
      <c r="I57" s="91">
        <v>50000</v>
      </c>
      <c r="J57" s="91">
        <v>50000</v>
      </c>
    </row>
    <row r="58" spans="1:10" ht="39.75" customHeight="1">
      <c r="A58" s="14" t="s">
        <v>304</v>
      </c>
      <c r="B58" s="8" t="s">
        <v>306</v>
      </c>
      <c r="C58" s="64"/>
      <c r="D58" s="74">
        <f>SUM(D59:D60)</f>
        <v>3185714</v>
      </c>
      <c r="E58" s="74">
        <f t="shared" ref="E58:F58" si="5">E59</f>
        <v>1433755.16</v>
      </c>
      <c r="F58" s="74">
        <f t="shared" si="5"/>
        <v>1433755.16</v>
      </c>
      <c r="G58" s="74">
        <f t="shared" ref="G58:H58" si="6">G59+G60</f>
        <v>1433755.16</v>
      </c>
      <c r="H58" s="74">
        <f t="shared" si="6"/>
        <v>1433755.16</v>
      </c>
      <c r="I58" s="74">
        <f>SUM(I59:I60)</f>
        <v>3082824</v>
      </c>
      <c r="J58" s="74">
        <f>SUM(J59:J60)</f>
        <v>3082824</v>
      </c>
    </row>
    <row r="59" spans="1:10" ht="66.75" customHeight="1">
      <c r="A59" s="14" t="s">
        <v>305</v>
      </c>
      <c r="B59" s="8" t="s">
        <v>307</v>
      </c>
      <c r="C59" s="64">
        <v>600</v>
      </c>
      <c r="D59" s="75">
        <v>3184714</v>
      </c>
      <c r="E59" s="91">
        <v>1433755.16</v>
      </c>
      <c r="F59" s="91">
        <v>1433755.16</v>
      </c>
      <c r="G59" s="75">
        <v>1432755.16</v>
      </c>
      <c r="H59" s="75">
        <v>1432755.16</v>
      </c>
      <c r="I59" s="75">
        <v>3081824</v>
      </c>
      <c r="J59" s="75">
        <v>3081824</v>
      </c>
    </row>
    <row r="60" spans="1:10" ht="36" customHeight="1">
      <c r="A60" s="14" t="s">
        <v>320</v>
      </c>
      <c r="B60" s="8" t="s">
        <v>307</v>
      </c>
      <c r="C60" s="64">
        <v>800</v>
      </c>
      <c r="D60" s="75">
        <v>1000</v>
      </c>
      <c r="E60" s="91"/>
      <c r="F60" s="91"/>
      <c r="G60" s="75">
        <v>1000</v>
      </c>
      <c r="H60" s="75">
        <v>1000</v>
      </c>
      <c r="I60" s="75">
        <v>1000</v>
      </c>
      <c r="J60" s="75">
        <v>1000</v>
      </c>
    </row>
    <row r="61" spans="1:10" ht="18.75">
      <c r="A61" s="35" t="s">
        <v>49</v>
      </c>
      <c r="B61" s="8" t="s">
        <v>48</v>
      </c>
      <c r="C61" s="64"/>
      <c r="D61" s="74">
        <f>D62</f>
        <v>3791283</v>
      </c>
      <c r="E61" s="74">
        <f t="shared" ref="E61:J62" si="7">E62</f>
        <v>2500000</v>
      </c>
      <c r="F61" s="74">
        <f t="shared" si="7"/>
        <v>2500000</v>
      </c>
      <c r="G61" s="74">
        <f t="shared" si="7"/>
        <v>2500000</v>
      </c>
      <c r="H61" s="74">
        <f t="shared" si="7"/>
        <v>2500000</v>
      </c>
      <c r="I61" s="74">
        <f t="shared" si="7"/>
        <v>3600000</v>
      </c>
      <c r="J61" s="74">
        <f t="shared" si="7"/>
        <v>3600000</v>
      </c>
    </row>
    <row r="62" spans="1:10" ht="56.25">
      <c r="A62" s="14" t="s">
        <v>51</v>
      </c>
      <c r="B62" s="8" t="s">
        <v>50</v>
      </c>
      <c r="C62" s="64"/>
      <c r="D62" s="74">
        <f>D63</f>
        <v>3791283</v>
      </c>
      <c r="E62" s="74">
        <f t="shared" si="7"/>
        <v>2500000</v>
      </c>
      <c r="F62" s="74">
        <f t="shared" si="7"/>
        <v>2500000</v>
      </c>
      <c r="G62" s="74">
        <f t="shared" si="7"/>
        <v>2500000</v>
      </c>
      <c r="H62" s="74">
        <f t="shared" si="7"/>
        <v>2500000</v>
      </c>
      <c r="I62" s="74">
        <f t="shared" si="7"/>
        <v>3600000</v>
      </c>
      <c r="J62" s="74">
        <f t="shared" si="7"/>
        <v>3600000</v>
      </c>
    </row>
    <row r="63" spans="1:10" ht="66.75" customHeight="1">
      <c r="A63" s="14" t="s">
        <v>52</v>
      </c>
      <c r="B63" s="8" t="s">
        <v>53</v>
      </c>
      <c r="C63" s="68" t="s">
        <v>15</v>
      </c>
      <c r="D63" s="74">
        <v>3791283</v>
      </c>
      <c r="E63" s="91">
        <v>2500000</v>
      </c>
      <c r="F63" s="91">
        <v>2500000</v>
      </c>
      <c r="G63" s="74">
        <v>2500000</v>
      </c>
      <c r="H63" s="74">
        <v>2500000</v>
      </c>
      <c r="I63" s="91">
        <v>3600000</v>
      </c>
      <c r="J63" s="91">
        <v>3600000</v>
      </c>
    </row>
    <row r="64" spans="1:10" ht="37.5">
      <c r="A64" s="35" t="s">
        <v>54</v>
      </c>
      <c r="B64" s="8" t="s">
        <v>57</v>
      </c>
      <c r="C64" s="68"/>
      <c r="D64" s="79">
        <f>D65</f>
        <v>609157.6</v>
      </c>
      <c r="E64" s="79">
        <f t="shared" ref="E64:J64" si="8">E65</f>
        <v>392152</v>
      </c>
      <c r="F64" s="79">
        <f t="shared" si="8"/>
        <v>392152</v>
      </c>
      <c r="G64" s="79">
        <f t="shared" si="8"/>
        <v>492416</v>
      </c>
      <c r="H64" s="79">
        <f t="shared" si="8"/>
        <v>492416</v>
      </c>
      <c r="I64" s="79">
        <f t="shared" si="8"/>
        <v>609157.6</v>
      </c>
      <c r="J64" s="79">
        <f t="shared" si="8"/>
        <v>609157.6</v>
      </c>
    </row>
    <row r="65" spans="1:10" ht="45.75" customHeight="1">
      <c r="A65" s="14" t="s">
        <v>56</v>
      </c>
      <c r="B65" s="8" t="s">
        <v>55</v>
      </c>
      <c r="C65" s="68"/>
      <c r="D65" s="79">
        <f>SUM(D66:D71)</f>
        <v>609157.6</v>
      </c>
      <c r="E65" s="79">
        <f t="shared" ref="E65:J65" si="9">SUM(E66:E71)</f>
        <v>392152</v>
      </c>
      <c r="F65" s="79">
        <f t="shared" si="9"/>
        <v>392152</v>
      </c>
      <c r="G65" s="79">
        <f t="shared" si="9"/>
        <v>492416</v>
      </c>
      <c r="H65" s="79">
        <f t="shared" si="9"/>
        <v>492416</v>
      </c>
      <c r="I65" s="79">
        <f t="shared" si="9"/>
        <v>609157.6</v>
      </c>
      <c r="J65" s="79">
        <f t="shared" si="9"/>
        <v>609157.6</v>
      </c>
    </row>
    <row r="66" spans="1:10" ht="61.5" customHeight="1">
      <c r="A66" s="14" t="s">
        <v>158</v>
      </c>
      <c r="B66" s="8" t="s">
        <v>58</v>
      </c>
      <c r="C66" s="68" t="s">
        <v>16</v>
      </c>
      <c r="D66" s="74">
        <v>100897.8</v>
      </c>
      <c r="E66" s="91">
        <v>32900</v>
      </c>
      <c r="F66" s="91">
        <v>32900</v>
      </c>
      <c r="G66" s="74">
        <v>84321</v>
      </c>
      <c r="H66" s="74">
        <v>84321</v>
      </c>
      <c r="I66" s="74">
        <v>100897.8</v>
      </c>
      <c r="J66" s="74">
        <v>100897.8</v>
      </c>
    </row>
    <row r="67" spans="1:10" ht="67.5" customHeight="1">
      <c r="A67" s="14" t="s">
        <v>59</v>
      </c>
      <c r="B67" s="8" t="s">
        <v>58</v>
      </c>
      <c r="C67" s="68" t="s">
        <v>15</v>
      </c>
      <c r="D67" s="74">
        <v>118226.8</v>
      </c>
      <c r="E67" s="91">
        <v>65000</v>
      </c>
      <c r="F67" s="91">
        <v>65000</v>
      </c>
      <c r="G67" s="74">
        <v>75980</v>
      </c>
      <c r="H67" s="74">
        <v>75980</v>
      </c>
      <c r="I67" s="74">
        <v>118226.8</v>
      </c>
      <c r="J67" s="74">
        <v>118226.8</v>
      </c>
    </row>
    <row r="68" spans="1:10" ht="59.25" customHeight="1">
      <c r="A68" s="13" t="s">
        <v>317</v>
      </c>
      <c r="B68" s="8" t="s">
        <v>178</v>
      </c>
      <c r="C68" s="68" t="s">
        <v>16</v>
      </c>
      <c r="D68" s="74">
        <v>117327</v>
      </c>
      <c r="E68" s="91">
        <v>96348</v>
      </c>
      <c r="F68" s="91">
        <v>96348</v>
      </c>
      <c r="G68" s="74">
        <v>104895</v>
      </c>
      <c r="H68" s="74">
        <v>104895</v>
      </c>
      <c r="I68" s="74">
        <v>117327</v>
      </c>
      <c r="J68" s="74">
        <v>117327</v>
      </c>
    </row>
    <row r="69" spans="1:10" ht="81.75" customHeight="1">
      <c r="A69" s="13" t="s">
        <v>295</v>
      </c>
      <c r="B69" s="8" t="s">
        <v>178</v>
      </c>
      <c r="C69" s="68" t="s">
        <v>15</v>
      </c>
      <c r="D69" s="74">
        <v>240996</v>
      </c>
      <c r="E69" s="91">
        <v>171864</v>
      </c>
      <c r="F69" s="91">
        <v>171864</v>
      </c>
      <c r="G69" s="74">
        <v>197400</v>
      </c>
      <c r="H69" s="74">
        <v>197400</v>
      </c>
      <c r="I69" s="74">
        <v>240996</v>
      </c>
      <c r="J69" s="74">
        <v>240996</v>
      </c>
    </row>
    <row r="70" spans="1:10" ht="75.75" customHeight="1">
      <c r="A70" s="33" t="s">
        <v>298</v>
      </c>
      <c r="B70" s="8" t="s">
        <v>147</v>
      </c>
      <c r="C70" s="68" t="s">
        <v>16</v>
      </c>
      <c r="D70" s="74">
        <v>10570</v>
      </c>
      <c r="E70" s="91">
        <v>15624</v>
      </c>
      <c r="F70" s="91">
        <v>15624</v>
      </c>
      <c r="G70" s="74">
        <v>17010</v>
      </c>
      <c r="H70" s="74">
        <v>17010</v>
      </c>
      <c r="I70" s="74">
        <v>10570</v>
      </c>
      <c r="J70" s="74">
        <v>10570</v>
      </c>
    </row>
    <row r="71" spans="1:10" ht="71.25" customHeight="1">
      <c r="A71" s="33" t="s">
        <v>167</v>
      </c>
      <c r="B71" s="8" t="s">
        <v>147</v>
      </c>
      <c r="C71" s="68" t="s">
        <v>15</v>
      </c>
      <c r="D71" s="74">
        <v>21140</v>
      </c>
      <c r="E71" s="91">
        <v>10416</v>
      </c>
      <c r="F71" s="91">
        <v>10416</v>
      </c>
      <c r="G71" s="74">
        <v>12810</v>
      </c>
      <c r="H71" s="74">
        <v>12810</v>
      </c>
      <c r="I71" s="74">
        <v>21140</v>
      </c>
      <c r="J71" s="74">
        <v>21140</v>
      </c>
    </row>
    <row r="72" spans="1:10" ht="37.5">
      <c r="A72" s="34" t="s">
        <v>60</v>
      </c>
      <c r="B72" s="8" t="s">
        <v>61</v>
      </c>
      <c r="C72" s="64"/>
      <c r="D72" s="79">
        <f>D73</f>
        <v>81500</v>
      </c>
      <c r="E72" s="79" t="e">
        <f t="shared" ref="E72:J73" si="10">E73</f>
        <v>#REF!</v>
      </c>
      <c r="F72" s="79" t="e">
        <f t="shared" si="10"/>
        <v>#REF!</v>
      </c>
      <c r="G72" s="79">
        <f t="shared" si="10"/>
        <v>51500</v>
      </c>
      <c r="H72" s="79">
        <f t="shared" si="10"/>
        <v>51500</v>
      </c>
      <c r="I72" s="79">
        <f t="shared" si="10"/>
        <v>81500</v>
      </c>
      <c r="J72" s="79">
        <f t="shared" si="10"/>
        <v>81500</v>
      </c>
    </row>
    <row r="73" spans="1:10" ht="37.5" customHeight="1">
      <c r="A73" s="10" t="s">
        <v>62</v>
      </c>
      <c r="B73" s="8" t="s">
        <v>63</v>
      </c>
      <c r="C73" s="64"/>
      <c r="D73" s="79">
        <f>D74</f>
        <v>81500</v>
      </c>
      <c r="E73" s="79" t="e">
        <f>#REF!</f>
        <v>#REF!</v>
      </c>
      <c r="F73" s="79" t="e">
        <f>#REF!</f>
        <v>#REF!</v>
      </c>
      <c r="G73" s="79">
        <f t="shared" si="10"/>
        <v>51500</v>
      </c>
      <c r="H73" s="79">
        <f t="shared" si="10"/>
        <v>51500</v>
      </c>
      <c r="I73" s="79">
        <f t="shared" si="10"/>
        <v>81500</v>
      </c>
      <c r="J73" s="79">
        <f t="shared" si="10"/>
        <v>81500</v>
      </c>
    </row>
    <row r="74" spans="1:10" ht="56.25">
      <c r="A74" s="17" t="s">
        <v>321</v>
      </c>
      <c r="B74" s="8" t="s">
        <v>64</v>
      </c>
      <c r="C74" s="64">
        <v>600</v>
      </c>
      <c r="D74" s="74">
        <v>81500</v>
      </c>
      <c r="E74" s="91"/>
      <c r="F74" s="91"/>
      <c r="G74" s="74">
        <v>51500</v>
      </c>
      <c r="H74" s="74">
        <v>51500</v>
      </c>
      <c r="I74" s="74">
        <v>81500</v>
      </c>
      <c r="J74" s="74">
        <v>81500</v>
      </c>
    </row>
    <row r="75" spans="1:10" ht="37.5">
      <c r="A75" s="35" t="s">
        <v>65</v>
      </c>
      <c r="B75" s="8" t="s">
        <v>66</v>
      </c>
      <c r="C75" s="64"/>
      <c r="D75" s="79">
        <f>D76</f>
        <v>98500</v>
      </c>
      <c r="E75" s="79">
        <f t="shared" ref="E75:J76" si="11">E76</f>
        <v>98500</v>
      </c>
      <c r="F75" s="79">
        <f t="shared" si="11"/>
        <v>98500</v>
      </c>
      <c r="G75" s="79">
        <f t="shared" si="11"/>
        <v>98500</v>
      </c>
      <c r="H75" s="79">
        <f t="shared" si="11"/>
        <v>98500</v>
      </c>
      <c r="I75" s="79">
        <f t="shared" si="11"/>
        <v>98500</v>
      </c>
      <c r="J75" s="79">
        <f t="shared" si="11"/>
        <v>98500</v>
      </c>
    </row>
    <row r="76" spans="1:10" ht="37.5">
      <c r="A76" s="29" t="s">
        <v>67</v>
      </c>
      <c r="B76" s="8" t="s">
        <v>68</v>
      </c>
      <c r="C76" s="64"/>
      <c r="D76" s="79">
        <f>D77</f>
        <v>98500</v>
      </c>
      <c r="E76" s="79">
        <f t="shared" si="11"/>
        <v>98500</v>
      </c>
      <c r="F76" s="79">
        <f t="shared" si="11"/>
        <v>98500</v>
      </c>
      <c r="G76" s="79">
        <f t="shared" si="11"/>
        <v>98500</v>
      </c>
      <c r="H76" s="79">
        <f t="shared" si="11"/>
        <v>98500</v>
      </c>
      <c r="I76" s="79">
        <f t="shared" si="11"/>
        <v>98500</v>
      </c>
      <c r="J76" s="79">
        <f t="shared" si="11"/>
        <v>98500</v>
      </c>
    </row>
    <row r="77" spans="1:10" ht="77.25" customHeight="1">
      <c r="A77" s="14" t="s">
        <v>368</v>
      </c>
      <c r="B77" s="8" t="s">
        <v>69</v>
      </c>
      <c r="C77" s="64">
        <v>600</v>
      </c>
      <c r="D77" s="96">
        <v>98500</v>
      </c>
      <c r="E77" s="91">
        <v>98500</v>
      </c>
      <c r="F77" s="91">
        <v>98500</v>
      </c>
      <c r="G77" s="96">
        <v>98500</v>
      </c>
      <c r="H77" s="96">
        <v>98500</v>
      </c>
      <c r="I77" s="96">
        <v>98500</v>
      </c>
      <c r="J77" s="96">
        <v>98500</v>
      </c>
    </row>
    <row r="78" spans="1:10" ht="56.25">
      <c r="A78" s="18" t="s">
        <v>6</v>
      </c>
      <c r="B78" s="19" t="s">
        <v>70</v>
      </c>
      <c r="C78" s="64"/>
      <c r="D78" s="80">
        <f>D79+D85+D89+D97</f>
        <v>23946843.899999999</v>
      </c>
      <c r="E78" s="80">
        <f>E79+E85+E89+E97</f>
        <v>11777857</v>
      </c>
      <c r="F78" s="80">
        <f>F79+F85+F89+F97</f>
        <v>11777857</v>
      </c>
      <c r="G78" s="80">
        <f>G79+G85+G89+G97</f>
        <v>11970406</v>
      </c>
      <c r="H78" s="80">
        <f>H79+H85+H89+H97</f>
        <v>11237157.460000001</v>
      </c>
      <c r="I78" s="80">
        <f t="shared" ref="I78:J78" si="12">I79+I85+I89+I97</f>
        <v>22101527</v>
      </c>
      <c r="J78" s="80">
        <f t="shared" si="12"/>
        <v>22101527</v>
      </c>
    </row>
    <row r="79" spans="1:10" ht="66" customHeight="1">
      <c r="A79" s="35" t="s">
        <v>71</v>
      </c>
      <c r="B79" s="8" t="s">
        <v>72</v>
      </c>
      <c r="C79" s="64"/>
      <c r="D79" s="78">
        <f>SUM(D81:D84)</f>
        <v>7490335.9000000004</v>
      </c>
      <c r="E79" s="78">
        <f>SUM(E81:E83)</f>
        <v>5400325</v>
      </c>
      <c r="F79" s="78">
        <f>SUM(F81:F83)</f>
        <v>5400325</v>
      </c>
      <c r="G79" s="78">
        <f>SUM(G81:G83)</f>
        <v>5850325</v>
      </c>
      <c r="H79" s="78">
        <f>SUM(H81:H83)</f>
        <v>5617076.46</v>
      </c>
      <c r="I79" s="78">
        <f t="shared" ref="I79:J79" si="13">SUM(I81:I84)</f>
        <v>7490336</v>
      </c>
      <c r="J79" s="78">
        <f t="shared" si="13"/>
        <v>7490336</v>
      </c>
    </row>
    <row r="80" spans="1:10" ht="72" customHeight="1">
      <c r="A80" s="14" t="s">
        <v>73</v>
      </c>
      <c r="B80" s="8" t="s">
        <v>74</v>
      </c>
      <c r="C80" s="64"/>
      <c r="D80" s="78">
        <f>SUM(D81:D84)</f>
        <v>7490335.9000000004</v>
      </c>
      <c r="E80" s="78">
        <f>SUM(E81:E83)</f>
        <v>5400325</v>
      </c>
      <c r="F80" s="78">
        <f>SUM(F81:F83)</f>
        <v>5400325</v>
      </c>
      <c r="G80" s="78">
        <f>SUM(G81:G83)</f>
        <v>5850325</v>
      </c>
      <c r="H80" s="78">
        <f>SUM(H81:H83)</f>
        <v>5617076.46</v>
      </c>
      <c r="I80" s="78">
        <f t="shared" ref="I80:J80" si="14">SUM(I81:I84)</f>
        <v>7490336</v>
      </c>
      <c r="J80" s="78">
        <f t="shared" si="14"/>
        <v>7490336</v>
      </c>
    </row>
    <row r="81" spans="1:10" ht="69.75" customHeight="1">
      <c r="A81" s="14" t="s">
        <v>75</v>
      </c>
      <c r="B81" s="8" t="s">
        <v>76</v>
      </c>
      <c r="C81" s="64">
        <v>100</v>
      </c>
      <c r="D81" s="74">
        <v>6542209</v>
      </c>
      <c r="E81" s="91">
        <v>4759707</v>
      </c>
      <c r="F81" s="91">
        <v>4759707</v>
      </c>
      <c r="G81" s="74">
        <v>5198843</v>
      </c>
      <c r="H81" s="74">
        <v>5198843</v>
      </c>
      <c r="I81" s="91">
        <v>6542209</v>
      </c>
      <c r="J81" s="91">
        <v>6542209</v>
      </c>
    </row>
    <row r="82" spans="1:10" ht="80.25" customHeight="1">
      <c r="A82" s="14" t="s">
        <v>159</v>
      </c>
      <c r="B82" s="8" t="s">
        <v>76</v>
      </c>
      <c r="C82" s="64">
        <v>200</v>
      </c>
      <c r="D82" s="74">
        <v>869379.9</v>
      </c>
      <c r="E82" s="91">
        <v>637998</v>
      </c>
      <c r="F82" s="91">
        <v>637998</v>
      </c>
      <c r="G82" s="74">
        <v>648862</v>
      </c>
      <c r="H82" s="74">
        <v>415613.46</v>
      </c>
      <c r="I82" s="91">
        <v>869380</v>
      </c>
      <c r="J82" s="91">
        <v>869380</v>
      </c>
    </row>
    <row r="83" spans="1:10" ht="60" customHeight="1">
      <c r="A83" s="14" t="s">
        <v>77</v>
      </c>
      <c r="B83" s="8" t="s">
        <v>76</v>
      </c>
      <c r="C83" s="64">
        <v>800</v>
      </c>
      <c r="D83" s="74">
        <v>2620</v>
      </c>
      <c r="E83" s="91">
        <v>2620</v>
      </c>
      <c r="F83" s="91">
        <v>2620</v>
      </c>
      <c r="G83" s="74">
        <v>2620</v>
      </c>
      <c r="H83" s="74">
        <v>2620</v>
      </c>
      <c r="I83" s="91">
        <v>2620</v>
      </c>
      <c r="J83" s="91">
        <v>2620</v>
      </c>
    </row>
    <row r="84" spans="1:10" ht="111" customHeight="1">
      <c r="A84" s="14" t="s">
        <v>358</v>
      </c>
      <c r="B84" s="8" t="s">
        <v>357</v>
      </c>
      <c r="C84" s="64">
        <v>100</v>
      </c>
      <c r="D84" s="74">
        <v>76127</v>
      </c>
      <c r="E84" s="91"/>
      <c r="F84" s="91"/>
      <c r="G84" s="74"/>
      <c r="H84" s="74"/>
      <c r="I84" s="91">
        <v>76127</v>
      </c>
      <c r="J84" s="91">
        <v>76127</v>
      </c>
    </row>
    <row r="85" spans="1:10" ht="54.75" customHeight="1">
      <c r="A85" s="36" t="s">
        <v>78</v>
      </c>
      <c r="B85" s="8" t="s">
        <v>79</v>
      </c>
      <c r="C85" s="64"/>
      <c r="D85" s="79">
        <f>D86</f>
        <v>9023449</v>
      </c>
      <c r="E85" s="79">
        <f t="shared" ref="E85:J85" si="15">E86</f>
        <v>3793532</v>
      </c>
      <c r="F85" s="79">
        <f t="shared" si="15"/>
        <v>3793532</v>
      </c>
      <c r="G85" s="79">
        <f t="shared" si="15"/>
        <v>4266081</v>
      </c>
      <c r="H85" s="79">
        <f t="shared" si="15"/>
        <v>4266081</v>
      </c>
      <c r="I85" s="79">
        <f t="shared" si="15"/>
        <v>9178132</v>
      </c>
      <c r="J85" s="79">
        <f t="shared" si="15"/>
        <v>9178132</v>
      </c>
    </row>
    <row r="86" spans="1:10" ht="75">
      <c r="A86" s="17" t="s">
        <v>80</v>
      </c>
      <c r="B86" s="8" t="s">
        <v>82</v>
      </c>
      <c r="C86" s="64"/>
      <c r="D86" s="79">
        <f>D87+D88</f>
        <v>9023449</v>
      </c>
      <c r="E86" s="79">
        <f t="shared" ref="E86:J86" si="16">E87+E88</f>
        <v>3793532</v>
      </c>
      <c r="F86" s="79">
        <f t="shared" si="16"/>
        <v>3793532</v>
      </c>
      <c r="G86" s="79">
        <f t="shared" si="16"/>
        <v>4266081</v>
      </c>
      <c r="H86" s="79">
        <f t="shared" si="16"/>
        <v>4266081</v>
      </c>
      <c r="I86" s="79">
        <f t="shared" si="16"/>
        <v>9178132</v>
      </c>
      <c r="J86" s="79">
        <f t="shared" si="16"/>
        <v>9178132</v>
      </c>
    </row>
    <row r="87" spans="1:10" ht="75">
      <c r="A87" s="17" t="s">
        <v>83</v>
      </c>
      <c r="B87" s="8" t="s">
        <v>81</v>
      </c>
      <c r="C87" s="64">
        <v>600</v>
      </c>
      <c r="D87" s="74">
        <v>7259955</v>
      </c>
      <c r="E87" s="91">
        <v>3793532</v>
      </c>
      <c r="F87" s="91">
        <v>3793532</v>
      </c>
      <c r="G87" s="74">
        <v>2793532</v>
      </c>
      <c r="H87" s="74">
        <v>2793532</v>
      </c>
      <c r="I87" s="91">
        <v>7414638</v>
      </c>
      <c r="J87" s="91">
        <v>7414638</v>
      </c>
    </row>
    <row r="88" spans="1:10" ht="75">
      <c r="A88" s="17" t="s">
        <v>262</v>
      </c>
      <c r="B88" s="8" t="s">
        <v>250</v>
      </c>
      <c r="C88" s="64">
        <v>600</v>
      </c>
      <c r="D88" s="74">
        <v>1763494</v>
      </c>
      <c r="E88" s="91"/>
      <c r="F88" s="91"/>
      <c r="G88" s="74">
        <v>1472549</v>
      </c>
      <c r="H88" s="74">
        <v>1472549</v>
      </c>
      <c r="I88" s="91">
        <v>1763494</v>
      </c>
      <c r="J88" s="91">
        <v>1763494</v>
      </c>
    </row>
    <row r="89" spans="1:10" ht="39.75" customHeight="1">
      <c r="A89" s="35" t="s">
        <v>84</v>
      </c>
      <c r="B89" s="8" t="s">
        <v>85</v>
      </c>
      <c r="C89" s="64"/>
      <c r="D89" s="79">
        <f>D90+D93+D95</f>
        <v>5433059</v>
      </c>
      <c r="E89" s="79">
        <f>E90+E93+E95</f>
        <v>2084000</v>
      </c>
      <c r="F89" s="79">
        <f>F90+F93+F95</f>
        <v>2084000</v>
      </c>
      <c r="G89" s="79">
        <f>G90+G93+G95</f>
        <v>1354000</v>
      </c>
      <c r="H89" s="79">
        <f>H90+H93+H95</f>
        <v>1354000</v>
      </c>
      <c r="I89" s="79">
        <f t="shared" ref="I89:J89" si="17">I90+I93+I95</f>
        <v>5433059</v>
      </c>
      <c r="J89" s="79">
        <f t="shared" si="17"/>
        <v>5433059</v>
      </c>
    </row>
    <row r="90" spans="1:10" ht="39.75" customHeight="1">
      <c r="A90" s="29" t="s">
        <v>86</v>
      </c>
      <c r="B90" s="8" t="s">
        <v>87</v>
      </c>
      <c r="C90" s="45"/>
      <c r="D90" s="79">
        <f>D91+D92</f>
        <v>2850000</v>
      </c>
      <c r="E90" s="79">
        <f>E91+E92</f>
        <v>1220000</v>
      </c>
      <c r="F90" s="79">
        <f>F91+F92</f>
        <v>1220000</v>
      </c>
      <c r="G90" s="79">
        <f t="shared" ref="G90:J90" si="18">G91+G92</f>
        <v>250000</v>
      </c>
      <c r="H90" s="79">
        <f t="shared" si="18"/>
        <v>250000</v>
      </c>
      <c r="I90" s="79">
        <f t="shared" si="18"/>
        <v>2850000</v>
      </c>
      <c r="J90" s="79">
        <f t="shared" si="18"/>
        <v>2850000</v>
      </c>
    </row>
    <row r="91" spans="1:10" ht="56.25">
      <c r="A91" s="14" t="s">
        <v>274</v>
      </c>
      <c r="B91" s="8" t="s">
        <v>88</v>
      </c>
      <c r="C91" s="45">
        <v>200</v>
      </c>
      <c r="D91" s="74">
        <v>2600000</v>
      </c>
      <c r="E91" s="91">
        <v>900000</v>
      </c>
      <c r="F91" s="91">
        <v>900000</v>
      </c>
      <c r="G91" s="74">
        <v>150000</v>
      </c>
      <c r="H91" s="74">
        <v>150000</v>
      </c>
      <c r="I91" s="91">
        <v>2600000</v>
      </c>
      <c r="J91" s="91">
        <v>2600000</v>
      </c>
    </row>
    <row r="92" spans="1:10" ht="56.25">
      <c r="A92" s="14" t="s">
        <v>273</v>
      </c>
      <c r="B92" s="8" t="s">
        <v>89</v>
      </c>
      <c r="C92" s="45">
        <v>200</v>
      </c>
      <c r="D92" s="74">
        <v>250000</v>
      </c>
      <c r="E92" s="91">
        <v>320000</v>
      </c>
      <c r="F92" s="91">
        <v>320000</v>
      </c>
      <c r="G92" s="74">
        <v>100000</v>
      </c>
      <c r="H92" s="74">
        <v>100000</v>
      </c>
      <c r="I92" s="91">
        <v>250000</v>
      </c>
      <c r="J92" s="91">
        <v>250000</v>
      </c>
    </row>
    <row r="93" spans="1:10" ht="55.5" customHeight="1">
      <c r="A93" s="14" t="s">
        <v>177</v>
      </c>
      <c r="B93" s="8" t="s">
        <v>207</v>
      </c>
      <c r="C93" s="45"/>
      <c r="D93" s="74">
        <f>D94</f>
        <v>2303059</v>
      </c>
      <c r="E93" s="74">
        <f t="shared" ref="E93:J93" si="19">E94</f>
        <v>864000</v>
      </c>
      <c r="F93" s="74">
        <f t="shared" si="19"/>
        <v>864000</v>
      </c>
      <c r="G93" s="74">
        <f t="shared" si="19"/>
        <v>864000</v>
      </c>
      <c r="H93" s="74">
        <f t="shared" si="19"/>
        <v>864000</v>
      </c>
      <c r="I93" s="74">
        <f t="shared" si="19"/>
        <v>2303059</v>
      </c>
      <c r="J93" s="74">
        <f t="shared" si="19"/>
        <v>2303059</v>
      </c>
    </row>
    <row r="94" spans="1:10" ht="96" customHeight="1">
      <c r="A94" s="51" t="s">
        <v>183</v>
      </c>
      <c r="B94" s="53" t="s">
        <v>208</v>
      </c>
      <c r="C94" s="45">
        <v>500</v>
      </c>
      <c r="D94" s="74">
        <v>2303059</v>
      </c>
      <c r="E94" s="91">
        <v>864000</v>
      </c>
      <c r="F94" s="91">
        <v>864000</v>
      </c>
      <c r="G94" s="74">
        <v>864000</v>
      </c>
      <c r="H94" s="74">
        <v>864000</v>
      </c>
      <c r="I94" s="74">
        <v>2303059</v>
      </c>
      <c r="J94" s="74">
        <v>2303059</v>
      </c>
    </row>
    <row r="95" spans="1:10" ht="37.5" customHeight="1">
      <c r="A95" s="51" t="s">
        <v>240</v>
      </c>
      <c r="B95" s="53" t="s">
        <v>241</v>
      </c>
      <c r="C95" s="45"/>
      <c r="D95" s="74">
        <f>D96</f>
        <v>280000</v>
      </c>
      <c r="E95" s="74">
        <f t="shared" ref="E95:J95" si="20">E96</f>
        <v>0</v>
      </c>
      <c r="F95" s="74">
        <f t="shared" si="20"/>
        <v>0</v>
      </c>
      <c r="G95" s="74">
        <f t="shared" si="20"/>
        <v>240000</v>
      </c>
      <c r="H95" s="74">
        <f t="shared" si="20"/>
        <v>240000</v>
      </c>
      <c r="I95" s="74">
        <f t="shared" si="20"/>
        <v>280000</v>
      </c>
      <c r="J95" s="74">
        <f t="shared" si="20"/>
        <v>280000</v>
      </c>
    </row>
    <row r="96" spans="1:10" ht="63" customHeight="1">
      <c r="A96" s="32" t="s">
        <v>294</v>
      </c>
      <c r="B96" s="53" t="s">
        <v>255</v>
      </c>
      <c r="C96" s="45">
        <v>500</v>
      </c>
      <c r="D96" s="96">
        <v>280000</v>
      </c>
      <c r="E96" s="91"/>
      <c r="F96" s="91"/>
      <c r="G96" s="96">
        <v>240000</v>
      </c>
      <c r="H96" s="96">
        <v>240000</v>
      </c>
      <c r="I96" s="91">
        <v>280000</v>
      </c>
      <c r="J96" s="91">
        <v>280000</v>
      </c>
    </row>
    <row r="97" spans="1:10" ht="34.5" customHeight="1">
      <c r="A97" s="66" t="s">
        <v>269</v>
      </c>
      <c r="B97" s="53" t="s">
        <v>267</v>
      </c>
      <c r="C97" s="45"/>
      <c r="D97" s="74">
        <f>D98</f>
        <v>2000000</v>
      </c>
      <c r="E97" s="74">
        <f>E98</f>
        <v>500000</v>
      </c>
      <c r="F97" s="74">
        <f>F98</f>
        <v>500000</v>
      </c>
      <c r="G97" s="74">
        <f t="shared" ref="G97:J97" si="21">G98</f>
        <v>500000</v>
      </c>
      <c r="H97" s="74">
        <f t="shared" si="21"/>
        <v>0</v>
      </c>
      <c r="I97" s="74">
        <f t="shared" si="21"/>
        <v>0</v>
      </c>
      <c r="J97" s="74">
        <f t="shared" si="21"/>
        <v>0</v>
      </c>
    </row>
    <row r="98" spans="1:10" ht="61.5" customHeight="1">
      <c r="A98" s="65" t="s">
        <v>270</v>
      </c>
      <c r="B98" s="67" t="s">
        <v>271</v>
      </c>
      <c r="C98" s="45"/>
      <c r="D98" s="74">
        <f>D99+D100</f>
        <v>2000000</v>
      </c>
      <c r="E98" s="74">
        <f t="shared" ref="E98:H98" si="22">E99</f>
        <v>500000</v>
      </c>
      <c r="F98" s="74">
        <f t="shared" si="22"/>
        <v>500000</v>
      </c>
      <c r="G98" s="74">
        <f t="shared" si="22"/>
        <v>500000</v>
      </c>
      <c r="H98" s="74">
        <f t="shared" si="22"/>
        <v>0</v>
      </c>
      <c r="I98" s="74">
        <f t="shared" ref="I98:J98" si="23">I99+I100</f>
        <v>0</v>
      </c>
      <c r="J98" s="74">
        <f t="shared" si="23"/>
        <v>0</v>
      </c>
    </row>
    <row r="99" spans="1:10" ht="93.75">
      <c r="A99" s="65" t="s">
        <v>350</v>
      </c>
      <c r="B99" s="88" t="s">
        <v>272</v>
      </c>
      <c r="C99" s="83">
        <v>800</v>
      </c>
      <c r="D99" s="84">
        <v>2000000</v>
      </c>
      <c r="E99" s="91">
        <v>500000</v>
      </c>
      <c r="F99" s="91">
        <v>500000</v>
      </c>
      <c r="G99" s="84">
        <v>500000</v>
      </c>
      <c r="H99" s="84"/>
      <c r="I99" s="91"/>
      <c r="J99" s="91"/>
    </row>
    <row r="100" spans="1:10" ht="56.25">
      <c r="A100" s="9" t="s">
        <v>365</v>
      </c>
      <c r="B100" s="8" t="s">
        <v>366</v>
      </c>
      <c r="C100" s="110">
        <v>200</v>
      </c>
      <c r="D100" s="105"/>
      <c r="E100" s="91"/>
      <c r="F100" s="91"/>
      <c r="G100" s="84"/>
      <c r="H100" s="84"/>
      <c r="I100" s="91"/>
      <c r="J100" s="91"/>
    </row>
    <row r="101" spans="1:10" ht="37.5">
      <c r="A101" s="18" t="s">
        <v>7</v>
      </c>
      <c r="B101" s="19" t="s">
        <v>90</v>
      </c>
      <c r="C101" s="48"/>
      <c r="D101" s="81">
        <f>D102</f>
        <v>1085152.3999999999</v>
      </c>
      <c r="E101" s="81">
        <f t="shared" ref="E101:J102" si="24">E102</f>
        <v>5043349.16</v>
      </c>
      <c r="F101" s="81">
        <f t="shared" si="24"/>
        <v>219271.16</v>
      </c>
      <c r="G101" s="81">
        <f t="shared" si="24"/>
        <v>398749.96</v>
      </c>
      <c r="H101" s="81">
        <f t="shared" si="24"/>
        <v>398749.96</v>
      </c>
      <c r="I101" s="81">
        <f t="shared" si="24"/>
        <v>987176.4</v>
      </c>
      <c r="J101" s="81">
        <f t="shared" si="24"/>
        <v>987176.4</v>
      </c>
    </row>
    <row r="102" spans="1:10" ht="37.5">
      <c r="A102" s="35" t="s">
        <v>91</v>
      </c>
      <c r="B102" s="8" t="s">
        <v>92</v>
      </c>
      <c r="C102" s="45"/>
      <c r="D102" s="79">
        <f>D103</f>
        <v>1085152.3999999999</v>
      </c>
      <c r="E102" s="79">
        <f t="shared" si="24"/>
        <v>5043349.16</v>
      </c>
      <c r="F102" s="79">
        <f t="shared" si="24"/>
        <v>219271.16</v>
      </c>
      <c r="G102" s="79">
        <f t="shared" si="24"/>
        <v>398749.96</v>
      </c>
      <c r="H102" s="79">
        <f t="shared" si="24"/>
        <v>398749.96</v>
      </c>
      <c r="I102" s="79">
        <f t="shared" si="24"/>
        <v>987176.4</v>
      </c>
      <c r="J102" s="79">
        <f t="shared" si="24"/>
        <v>987176.4</v>
      </c>
    </row>
    <row r="103" spans="1:10" ht="50.25" customHeight="1">
      <c r="A103" s="29" t="s">
        <v>93</v>
      </c>
      <c r="B103" s="8" t="s">
        <v>94</v>
      </c>
      <c r="C103" s="45"/>
      <c r="D103" s="79">
        <f>SUM(D104:D110)</f>
        <v>1085152.3999999999</v>
      </c>
      <c r="E103" s="79">
        <f t="shared" ref="E103:J103" si="25">SUM(E104:E110)</f>
        <v>5043349.16</v>
      </c>
      <c r="F103" s="79">
        <f t="shared" si="25"/>
        <v>219271.16</v>
      </c>
      <c r="G103" s="79">
        <f t="shared" si="25"/>
        <v>398749.96</v>
      </c>
      <c r="H103" s="79">
        <f t="shared" si="25"/>
        <v>398749.96</v>
      </c>
      <c r="I103" s="79">
        <f t="shared" si="25"/>
        <v>987176.4</v>
      </c>
      <c r="J103" s="79">
        <f t="shared" si="25"/>
        <v>987176.4</v>
      </c>
    </row>
    <row r="104" spans="1:10" ht="65.25" customHeight="1">
      <c r="A104" s="9" t="s">
        <v>160</v>
      </c>
      <c r="B104" s="8" t="s">
        <v>95</v>
      </c>
      <c r="C104" s="71">
        <v>200</v>
      </c>
      <c r="D104" s="79">
        <v>50000</v>
      </c>
      <c r="E104" s="91">
        <v>50000</v>
      </c>
      <c r="F104" s="91">
        <v>50000</v>
      </c>
      <c r="G104" s="79">
        <v>10000</v>
      </c>
      <c r="H104" s="79">
        <v>10000</v>
      </c>
      <c r="I104" s="91">
        <v>10000</v>
      </c>
      <c r="J104" s="91">
        <v>10000</v>
      </c>
    </row>
    <row r="105" spans="1:10" ht="59.25" customHeight="1">
      <c r="A105" s="9" t="s">
        <v>209</v>
      </c>
      <c r="B105" s="8" t="s">
        <v>210</v>
      </c>
      <c r="C105" s="71">
        <v>200</v>
      </c>
      <c r="D105" s="79">
        <v>50000</v>
      </c>
      <c r="E105" s="91">
        <v>50000</v>
      </c>
      <c r="F105" s="91">
        <v>50000</v>
      </c>
      <c r="G105" s="79">
        <v>10000</v>
      </c>
      <c r="H105" s="79">
        <v>10000</v>
      </c>
      <c r="I105" s="91">
        <v>10000</v>
      </c>
      <c r="J105" s="91">
        <v>10000</v>
      </c>
    </row>
    <row r="106" spans="1:10" ht="96" customHeight="1">
      <c r="A106" s="9" t="s">
        <v>185</v>
      </c>
      <c r="B106" s="8" t="s">
        <v>184</v>
      </c>
      <c r="C106" s="71">
        <v>500</v>
      </c>
      <c r="D106" s="96">
        <v>250000</v>
      </c>
      <c r="E106" s="91">
        <v>66000</v>
      </c>
      <c r="F106" s="91">
        <v>66000</v>
      </c>
      <c r="G106" s="96">
        <v>66000</v>
      </c>
      <c r="H106" s="96">
        <v>66000</v>
      </c>
      <c r="I106" s="91">
        <v>250000</v>
      </c>
      <c r="J106" s="91">
        <v>250000</v>
      </c>
    </row>
    <row r="107" spans="1:10" ht="73.5" customHeight="1">
      <c r="A107" s="16" t="s">
        <v>186</v>
      </c>
      <c r="B107" s="41" t="s">
        <v>188</v>
      </c>
      <c r="C107" s="45">
        <v>500</v>
      </c>
      <c r="D107" s="96">
        <v>600000</v>
      </c>
      <c r="E107" s="91">
        <v>32000</v>
      </c>
      <c r="F107" s="91">
        <v>32000</v>
      </c>
      <c r="G107" s="96">
        <v>32000</v>
      </c>
      <c r="H107" s="96">
        <v>32000</v>
      </c>
      <c r="I107" s="91">
        <v>600000</v>
      </c>
      <c r="J107" s="91">
        <v>600000</v>
      </c>
    </row>
    <row r="108" spans="1:10" ht="76.5" customHeight="1">
      <c r="A108" s="17" t="s">
        <v>299</v>
      </c>
      <c r="B108" s="8" t="s">
        <v>96</v>
      </c>
      <c r="C108" s="64">
        <v>200</v>
      </c>
      <c r="D108" s="74">
        <v>71976</v>
      </c>
      <c r="E108" s="91">
        <v>21271.16</v>
      </c>
      <c r="F108" s="91">
        <v>21271.16</v>
      </c>
      <c r="G108" s="74">
        <v>70161.960000000006</v>
      </c>
      <c r="H108" s="74">
        <v>70161.960000000006</v>
      </c>
      <c r="I108" s="91">
        <v>54000</v>
      </c>
      <c r="J108" s="91">
        <v>54000</v>
      </c>
    </row>
    <row r="109" spans="1:10" ht="112.5">
      <c r="A109" s="42" t="s">
        <v>243</v>
      </c>
      <c r="B109" s="8" t="s">
        <v>244</v>
      </c>
      <c r="C109" s="64">
        <v>200</v>
      </c>
      <c r="D109" s="91">
        <v>63176.4</v>
      </c>
      <c r="E109" s="91"/>
      <c r="F109" s="91"/>
      <c r="G109" s="84">
        <f>'[1]приложение 6'!$D$96</f>
        <v>210588</v>
      </c>
      <c r="H109" s="84">
        <f>'[1]приложение 6'!$D$96</f>
        <v>210588</v>
      </c>
      <c r="I109" s="91">
        <v>63176.4</v>
      </c>
      <c r="J109" s="91">
        <v>63176.4</v>
      </c>
    </row>
    <row r="110" spans="1:10" ht="53.25" customHeight="1">
      <c r="A110" s="42" t="s">
        <v>363</v>
      </c>
      <c r="B110" s="8" t="s">
        <v>364</v>
      </c>
      <c r="C110" s="71">
        <v>200</v>
      </c>
      <c r="D110" s="79"/>
      <c r="E110" s="91">
        <v>4824078</v>
      </c>
      <c r="F110" s="91"/>
      <c r="G110" s="79"/>
      <c r="H110" s="79"/>
      <c r="I110" s="91"/>
      <c r="J110" s="91"/>
    </row>
    <row r="111" spans="1:10" ht="57.75" customHeight="1">
      <c r="A111" s="40" t="s">
        <v>8</v>
      </c>
      <c r="B111" s="19" t="s">
        <v>97</v>
      </c>
      <c r="C111" s="63"/>
      <c r="D111" s="80">
        <f>D112+D117</f>
        <v>4695928.4799999995</v>
      </c>
      <c r="E111" s="80" t="e">
        <f>E112+E117</f>
        <v>#REF!</v>
      </c>
      <c r="F111" s="80" t="e">
        <f>F112+F117</f>
        <v>#REF!</v>
      </c>
      <c r="G111" s="80" t="e">
        <f>G112+G117</f>
        <v>#REF!</v>
      </c>
      <c r="H111" s="80" t="e">
        <f>H112+H117</f>
        <v>#REF!</v>
      </c>
      <c r="I111" s="80">
        <f t="shared" ref="I111:J111" si="26">I112+I117</f>
        <v>4347564.22</v>
      </c>
      <c r="J111" s="80">
        <f t="shared" si="26"/>
        <v>4323457.8</v>
      </c>
    </row>
    <row r="112" spans="1:10" ht="39" customHeight="1">
      <c r="A112" s="37" t="s">
        <v>150</v>
      </c>
      <c r="B112" s="8" t="s">
        <v>98</v>
      </c>
      <c r="C112" s="64"/>
      <c r="D112" s="78">
        <f>D113</f>
        <v>276747</v>
      </c>
      <c r="E112" s="78" t="e">
        <f t="shared" ref="E112:J112" si="27">E113</f>
        <v>#REF!</v>
      </c>
      <c r="F112" s="78" t="e">
        <f t="shared" si="27"/>
        <v>#REF!</v>
      </c>
      <c r="G112" s="78" t="e">
        <f t="shared" si="27"/>
        <v>#REF!</v>
      </c>
      <c r="H112" s="78" t="e">
        <f t="shared" si="27"/>
        <v>#REF!</v>
      </c>
      <c r="I112" s="78">
        <f t="shared" si="27"/>
        <v>276747</v>
      </c>
      <c r="J112" s="78">
        <f t="shared" si="27"/>
        <v>276747</v>
      </c>
    </row>
    <row r="113" spans="1:10" ht="37.5">
      <c r="A113" s="13" t="s">
        <v>99</v>
      </c>
      <c r="B113" s="8" t="s">
        <v>100</v>
      </c>
      <c r="C113" s="64"/>
      <c r="D113" s="78">
        <f>D114+D116+D115</f>
        <v>276747</v>
      </c>
      <c r="E113" s="78" t="e">
        <f>E114+E116+#REF!</f>
        <v>#REF!</v>
      </c>
      <c r="F113" s="78" t="e">
        <f>F114+F116+#REF!</f>
        <v>#REF!</v>
      </c>
      <c r="G113" s="78" t="e">
        <f>G114+G116+#REF!</f>
        <v>#REF!</v>
      </c>
      <c r="H113" s="78" t="e">
        <f>H114+H116+#REF!</f>
        <v>#REF!</v>
      </c>
      <c r="I113" s="78">
        <f t="shared" ref="I113:J113" si="28">I114+I116+I115</f>
        <v>276747</v>
      </c>
      <c r="J113" s="78">
        <f t="shared" si="28"/>
        <v>276747</v>
      </c>
    </row>
    <row r="114" spans="1:10" ht="72" customHeight="1">
      <c r="A114" s="17" t="s">
        <v>161</v>
      </c>
      <c r="B114" s="21" t="s">
        <v>275</v>
      </c>
      <c r="C114" s="64">
        <v>200</v>
      </c>
      <c r="D114" s="74">
        <v>60000</v>
      </c>
      <c r="E114" s="74">
        <v>44253</v>
      </c>
      <c r="F114" s="74">
        <v>44253</v>
      </c>
      <c r="G114" s="74">
        <v>44253</v>
      </c>
      <c r="H114" s="74">
        <v>44253</v>
      </c>
      <c r="I114" s="74">
        <v>60000</v>
      </c>
      <c r="J114" s="74">
        <v>60000</v>
      </c>
    </row>
    <row r="115" spans="1:10" ht="72" customHeight="1">
      <c r="A115" s="42" t="s">
        <v>372</v>
      </c>
      <c r="B115" s="21" t="s">
        <v>373</v>
      </c>
      <c r="C115" s="64">
        <v>600</v>
      </c>
      <c r="D115" s="74">
        <v>211000</v>
      </c>
      <c r="E115" s="74"/>
      <c r="F115" s="74"/>
      <c r="G115" s="74"/>
      <c r="H115" s="74"/>
      <c r="I115" s="74">
        <v>211000</v>
      </c>
      <c r="J115" s="74">
        <v>211000</v>
      </c>
    </row>
    <row r="116" spans="1:10" ht="54.75" customHeight="1">
      <c r="A116" s="42" t="s">
        <v>268</v>
      </c>
      <c r="B116" s="21" t="s">
        <v>276</v>
      </c>
      <c r="C116" s="64">
        <v>300</v>
      </c>
      <c r="D116" s="74">
        <v>5747</v>
      </c>
      <c r="E116" s="74">
        <v>5747</v>
      </c>
      <c r="F116" s="74">
        <v>5747</v>
      </c>
      <c r="G116" s="74">
        <v>5747</v>
      </c>
      <c r="H116" s="74">
        <v>5747</v>
      </c>
      <c r="I116" s="74">
        <v>5747</v>
      </c>
      <c r="J116" s="74">
        <v>5747</v>
      </c>
    </row>
    <row r="117" spans="1:10" ht="37.5">
      <c r="A117" s="37" t="s">
        <v>172</v>
      </c>
      <c r="B117" s="21" t="s">
        <v>173</v>
      </c>
      <c r="C117" s="64"/>
      <c r="D117" s="74">
        <f>D118+D121</f>
        <v>4419181.4799999995</v>
      </c>
      <c r="E117" s="74">
        <f>E118+E121</f>
        <v>1772209</v>
      </c>
      <c r="F117" s="74">
        <f>F118+F121</f>
        <v>1772209</v>
      </c>
      <c r="G117" s="74">
        <f>G118+G121</f>
        <v>1838231</v>
      </c>
      <c r="H117" s="74">
        <f>H118+H121</f>
        <v>1808522</v>
      </c>
      <c r="I117" s="74">
        <f t="shared" ref="I117:J117" si="29">I118+I121</f>
        <v>4070817.2199999997</v>
      </c>
      <c r="J117" s="74">
        <f t="shared" si="29"/>
        <v>4046710.8</v>
      </c>
    </row>
    <row r="118" spans="1:10" ht="37.5">
      <c r="A118" s="17" t="s">
        <v>175</v>
      </c>
      <c r="B118" s="8" t="s">
        <v>174</v>
      </c>
      <c r="C118" s="64"/>
      <c r="D118" s="74">
        <f>SUM(D119:D120)</f>
        <v>1572970.68</v>
      </c>
      <c r="E118" s="74">
        <f>SUM(E119:E119)</f>
        <v>322500</v>
      </c>
      <c r="F118" s="74">
        <f>SUM(F119:F119)</f>
        <v>322500</v>
      </c>
      <c r="G118" s="74">
        <f>SUM(G119:G120)</f>
        <v>356431</v>
      </c>
      <c r="H118" s="74">
        <f>SUM(H119:H120)</f>
        <v>326722</v>
      </c>
      <c r="I118" s="74">
        <f t="shared" ref="I118:J118" si="30">SUM(I119:I120)</f>
        <v>1224606.42</v>
      </c>
      <c r="J118" s="74">
        <f t="shared" si="30"/>
        <v>1200500</v>
      </c>
    </row>
    <row r="119" spans="1:10" ht="56.25" customHeight="1">
      <c r="A119" s="17" t="s">
        <v>179</v>
      </c>
      <c r="B119" s="21" t="s">
        <v>277</v>
      </c>
      <c r="C119" s="64">
        <v>600</v>
      </c>
      <c r="D119" s="74">
        <v>1548951</v>
      </c>
      <c r="E119" s="91">
        <v>322500</v>
      </c>
      <c r="F119" s="91">
        <v>322500</v>
      </c>
      <c r="G119" s="74">
        <v>326722</v>
      </c>
      <c r="H119" s="74">
        <v>326722</v>
      </c>
      <c r="I119" s="74">
        <v>1200500</v>
      </c>
      <c r="J119" s="74">
        <v>1200500</v>
      </c>
    </row>
    <row r="120" spans="1:10" ht="96" customHeight="1">
      <c r="A120" s="17" t="s">
        <v>379</v>
      </c>
      <c r="B120" s="52" t="s">
        <v>322</v>
      </c>
      <c r="C120" s="64">
        <v>600</v>
      </c>
      <c r="D120" s="74">
        <v>24019.68</v>
      </c>
      <c r="E120" s="91"/>
      <c r="F120" s="91"/>
      <c r="G120" s="74">
        <v>29709</v>
      </c>
      <c r="H120" s="74"/>
      <c r="I120" s="117">
        <v>24106.42</v>
      </c>
      <c r="J120" s="91"/>
    </row>
    <row r="121" spans="1:10" ht="83.25" customHeight="1">
      <c r="A121" s="17" t="s">
        <v>195</v>
      </c>
      <c r="B121" s="52" t="s">
        <v>196</v>
      </c>
      <c r="C121" s="64"/>
      <c r="D121" s="74">
        <f>SUM(D122:D122)</f>
        <v>2846210.8</v>
      </c>
      <c r="E121" s="74">
        <f>SUM(E122:E122)</f>
        <v>1449709</v>
      </c>
      <c r="F121" s="74">
        <f>SUM(F122:F122)</f>
        <v>1449709</v>
      </c>
      <c r="G121" s="74">
        <f>SUM(G122:G122)</f>
        <v>1481800</v>
      </c>
      <c r="H121" s="74">
        <f>SUM(H122:H122)</f>
        <v>1481800</v>
      </c>
      <c r="I121" s="74">
        <f t="shared" ref="I121:J121" si="31">SUM(I122:I122)</f>
        <v>2846210.8</v>
      </c>
      <c r="J121" s="74">
        <f t="shared" si="31"/>
        <v>2846210.8</v>
      </c>
    </row>
    <row r="122" spans="1:10" ht="116.25" customHeight="1">
      <c r="A122" s="17" t="s">
        <v>176</v>
      </c>
      <c r="B122" s="52" t="s">
        <v>197</v>
      </c>
      <c r="C122" s="64">
        <v>600</v>
      </c>
      <c r="D122" s="74">
        <v>2846210.8</v>
      </c>
      <c r="E122" s="91">
        <v>1449709</v>
      </c>
      <c r="F122" s="91">
        <v>1449709</v>
      </c>
      <c r="G122" s="74">
        <v>1481800</v>
      </c>
      <c r="H122" s="74">
        <v>1481800</v>
      </c>
      <c r="I122" s="91">
        <v>2846210.8</v>
      </c>
      <c r="J122" s="91">
        <v>2846210.8</v>
      </c>
    </row>
    <row r="123" spans="1:10" ht="56.25">
      <c r="A123" s="18" t="s">
        <v>9</v>
      </c>
      <c r="B123" s="19" t="s">
        <v>101</v>
      </c>
      <c r="C123" s="64"/>
      <c r="D123" s="80">
        <f t="shared" ref="D123:J123" si="32">D124+D128</f>
        <v>13787881.1</v>
      </c>
      <c r="E123" s="80">
        <f t="shared" si="32"/>
        <v>7266500</v>
      </c>
      <c r="F123" s="80">
        <f t="shared" si="32"/>
        <v>7266500</v>
      </c>
      <c r="G123" s="80">
        <f t="shared" si="32"/>
        <v>13787881.1</v>
      </c>
      <c r="H123" s="80">
        <f t="shared" si="32"/>
        <v>13787881.1</v>
      </c>
      <c r="I123" s="80">
        <f t="shared" si="32"/>
        <v>13924377.129999999</v>
      </c>
      <c r="J123" s="80">
        <f t="shared" si="32"/>
        <v>13924377.129999999</v>
      </c>
    </row>
    <row r="124" spans="1:10" ht="56.25">
      <c r="A124" s="35" t="s">
        <v>180</v>
      </c>
      <c r="B124" s="8" t="s">
        <v>102</v>
      </c>
      <c r="C124" s="45"/>
      <c r="D124" s="78">
        <f>D125</f>
        <v>12047881.1</v>
      </c>
      <c r="E124" s="78">
        <f t="shared" ref="E124:J124" si="33">E125</f>
        <v>5526500</v>
      </c>
      <c r="F124" s="78">
        <f t="shared" si="33"/>
        <v>5526500</v>
      </c>
      <c r="G124" s="78">
        <f t="shared" si="33"/>
        <v>12047881.1</v>
      </c>
      <c r="H124" s="78">
        <f t="shared" si="33"/>
        <v>12047881.1</v>
      </c>
      <c r="I124" s="78">
        <f t="shared" si="33"/>
        <v>12184377.129999999</v>
      </c>
      <c r="J124" s="78">
        <f t="shared" si="33"/>
        <v>12184377.129999999</v>
      </c>
    </row>
    <row r="125" spans="1:10" ht="56.25">
      <c r="A125" s="29" t="s">
        <v>181</v>
      </c>
      <c r="B125" s="8" t="s">
        <v>103</v>
      </c>
      <c r="C125" s="45"/>
      <c r="D125" s="78">
        <f t="shared" ref="D125:J125" si="34">SUM(D126:D127)</f>
        <v>12047881.1</v>
      </c>
      <c r="E125" s="78">
        <f t="shared" si="34"/>
        <v>5526500</v>
      </c>
      <c r="F125" s="78">
        <f t="shared" si="34"/>
        <v>5526500</v>
      </c>
      <c r="G125" s="78">
        <f t="shared" si="34"/>
        <v>12047881.1</v>
      </c>
      <c r="H125" s="78">
        <f t="shared" si="34"/>
        <v>12047881.1</v>
      </c>
      <c r="I125" s="78">
        <f t="shared" si="34"/>
        <v>12184377.129999999</v>
      </c>
      <c r="J125" s="78">
        <f t="shared" si="34"/>
        <v>12184377.129999999</v>
      </c>
    </row>
    <row r="126" spans="1:10" ht="60" customHeight="1">
      <c r="A126" s="22" t="s">
        <v>286</v>
      </c>
      <c r="B126" s="8" t="s">
        <v>397</v>
      </c>
      <c r="C126" s="45">
        <v>200</v>
      </c>
      <c r="D126" s="78">
        <v>5526500</v>
      </c>
      <c r="E126" s="91">
        <v>5526500</v>
      </c>
      <c r="F126" s="91">
        <v>5526500</v>
      </c>
      <c r="G126" s="78">
        <v>5526500</v>
      </c>
      <c r="H126" s="78">
        <v>5526500</v>
      </c>
      <c r="I126" s="91">
        <v>5526500</v>
      </c>
      <c r="J126" s="91">
        <v>5526500</v>
      </c>
    </row>
    <row r="127" spans="1:10" ht="93.75">
      <c r="A127" s="85" t="s">
        <v>303</v>
      </c>
      <c r="B127" s="8" t="s">
        <v>396</v>
      </c>
      <c r="C127" s="45">
        <v>200</v>
      </c>
      <c r="D127" s="74">
        <v>6521381.0999999996</v>
      </c>
      <c r="E127" s="91"/>
      <c r="F127" s="91"/>
      <c r="G127" s="74">
        <v>6521381.0999999996</v>
      </c>
      <c r="H127" s="74">
        <v>6521381.0999999996</v>
      </c>
      <c r="I127" s="91">
        <v>6657877.1299999999</v>
      </c>
      <c r="J127" s="91">
        <v>6657877.1299999999</v>
      </c>
    </row>
    <row r="128" spans="1:10" ht="49.5" customHeight="1">
      <c r="A128" s="35" t="s">
        <v>151</v>
      </c>
      <c r="B128" s="8" t="s">
        <v>104</v>
      </c>
      <c r="C128" s="45"/>
      <c r="D128" s="78">
        <f>D129</f>
        <v>1740000</v>
      </c>
      <c r="E128" s="78">
        <f t="shared" ref="E128:J129" si="35">E129</f>
        <v>1740000</v>
      </c>
      <c r="F128" s="78">
        <f t="shared" si="35"/>
        <v>1740000</v>
      </c>
      <c r="G128" s="78">
        <f t="shared" si="35"/>
        <v>1740000</v>
      </c>
      <c r="H128" s="78">
        <f t="shared" si="35"/>
        <v>1740000</v>
      </c>
      <c r="I128" s="78">
        <f t="shared" si="35"/>
        <v>1740000</v>
      </c>
      <c r="J128" s="78">
        <f t="shared" si="35"/>
        <v>1740000</v>
      </c>
    </row>
    <row r="129" spans="1:10" ht="37.5">
      <c r="A129" s="32" t="s">
        <v>105</v>
      </c>
      <c r="B129" s="8" t="s">
        <v>106</v>
      </c>
      <c r="C129" s="45"/>
      <c r="D129" s="78">
        <f>D130</f>
        <v>1740000</v>
      </c>
      <c r="E129" s="78">
        <f t="shared" si="35"/>
        <v>1740000</v>
      </c>
      <c r="F129" s="78">
        <f t="shared" si="35"/>
        <v>1740000</v>
      </c>
      <c r="G129" s="78">
        <f t="shared" si="35"/>
        <v>1740000</v>
      </c>
      <c r="H129" s="78">
        <f t="shared" si="35"/>
        <v>1740000</v>
      </c>
      <c r="I129" s="78">
        <f t="shared" si="35"/>
        <v>1740000</v>
      </c>
      <c r="J129" s="78">
        <f t="shared" si="35"/>
        <v>1740000</v>
      </c>
    </row>
    <row r="130" spans="1:10" ht="99.75" customHeight="1">
      <c r="A130" s="22" t="s">
        <v>182</v>
      </c>
      <c r="B130" s="53" t="s">
        <v>401</v>
      </c>
      <c r="C130" s="107">
        <v>500</v>
      </c>
      <c r="D130" s="105">
        <v>1740000</v>
      </c>
      <c r="E130" s="74">
        <v>1740000</v>
      </c>
      <c r="F130" s="74">
        <v>1740000</v>
      </c>
      <c r="G130" s="74">
        <v>1740000</v>
      </c>
      <c r="H130" s="74">
        <v>1740000</v>
      </c>
      <c r="I130" s="74">
        <v>1740000</v>
      </c>
      <c r="J130" s="74">
        <v>1740000</v>
      </c>
    </row>
    <row r="131" spans="1:10" ht="56.25">
      <c r="A131" s="18" t="s">
        <v>10</v>
      </c>
      <c r="B131" s="19" t="s">
        <v>107</v>
      </c>
      <c r="C131" s="48"/>
      <c r="D131" s="80">
        <f>D132+D135+D137+D141</f>
        <v>230000</v>
      </c>
      <c r="E131" s="80" t="e">
        <f>E132+E135+E137+E141</f>
        <v>#REF!</v>
      </c>
      <c r="F131" s="80" t="e">
        <f>F132+F135+F137+F141</f>
        <v>#REF!</v>
      </c>
      <c r="G131" s="80">
        <f t="shared" ref="G131:J131" si="36">G132+G135+G137+G141</f>
        <v>230000</v>
      </c>
      <c r="H131" s="80">
        <f t="shared" si="36"/>
        <v>230000</v>
      </c>
      <c r="I131" s="80">
        <f t="shared" si="36"/>
        <v>230000</v>
      </c>
      <c r="J131" s="80">
        <f t="shared" si="36"/>
        <v>230000</v>
      </c>
    </row>
    <row r="132" spans="1:10" ht="45" customHeight="1">
      <c r="A132" s="38" t="s">
        <v>108</v>
      </c>
      <c r="B132" s="8" t="s">
        <v>168</v>
      </c>
      <c r="C132" s="64"/>
      <c r="D132" s="74">
        <f>D133</f>
        <v>30000</v>
      </c>
      <c r="E132" s="74" t="e">
        <f t="shared" ref="E132:J133" si="37">E133</f>
        <v>#REF!</v>
      </c>
      <c r="F132" s="74" t="e">
        <f t="shared" si="37"/>
        <v>#REF!</v>
      </c>
      <c r="G132" s="74">
        <f t="shared" si="37"/>
        <v>30000</v>
      </c>
      <c r="H132" s="74">
        <f t="shared" si="37"/>
        <v>30000</v>
      </c>
      <c r="I132" s="74">
        <f t="shared" si="37"/>
        <v>30000</v>
      </c>
      <c r="J132" s="74">
        <f t="shared" si="37"/>
        <v>30000</v>
      </c>
    </row>
    <row r="133" spans="1:10" ht="55.5" customHeight="1">
      <c r="A133" s="20" t="s">
        <v>110</v>
      </c>
      <c r="B133" s="8" t="s">
        <v>169</v>
      </c>
      <c r="C133" s="45"/>
      <c r="D133" s="74">
        <f>D134</f>
        <v>30000</v>
      </c>
      <c r="E133" s="74" t="e">
        <f>E134+#REF!</f>
        <v>#REF!</v>
      </c>
      <c r="F133" s="74" t="e">
        <f>F134+#REF!</f>
        <v>#REF!</v>
      </c>
      <c r="G133" s="74">
        <f t="shared" si="37"/>
        <v>30000</v>
      </c>
      <c r="H133" s="74">
        <f t="shared" si="37"/>
        <v>30000</v>
      </c>
      <c r="I133" s="74">
        <f t="shared" si="37"/>
        <v>30000</v>
      </c>
      <c r="J133" s="74">
        <f t="shared" si="37"/>
        <v>30000</v>
      </c>
    </row>
    <row r="134" spans="1:10" ht="75.75" customHeight="1">
      <c r="A134" s="14" t="s">
        <v>162</v>
      </c>
      <c r="B134" s="8" t="s">
        <v>170</v>
      </c>
      <c r="C134" s="45">
        <v>200</v>
      </c>
      <c r="D134" s="74">
        <v>30000</v>
      </c>
      <c r="E134" s="74">
        <v>30000</v>
      </c>
      <c r="F134" s="74">
        <v>30000</v>
      </c>
      <c r="G134" s="74">
        <v>30000</v>
      </c>
      <c r="H134" s="74">
        <v>30000</v>
      </c>
      <c r="I134" s="116">
        <v>30000</v>
      </c>
      <c r="J134" s="116">
        <v>30000</v>
      </c>
    </row>
    <row r="135" spans="1:10" ht="42" customHeight="1">
      <c r="A135" s="36" t="s">
        <v>314</v>
      </c>
      <c r="B135" s="8" t="s">
        <v>111</v>
      </c>
      <c r="C135" s="63"/>
      <c r="D135" s="74">
        <f t="shared" ref="D135:J135" si="38">D136</f>
        <v>0</v>
      </c>
      <c r="E135" s="74" t="e">
        <f t="shared" si="38"/>
        <v>#REF!</v>
      </c>
      <c r="F135" s="74" t="e">
        <f t="shared" si="38"/>
        <v>#REF!</v>
      </c>
      <c r="G135" s="74">
        <f t="shared" si="38"/>
        <v>0</v>
      </c>
      <c r="H135" s="74">
        <f t="shared" si="38"/>
        <v>0</v>
      </c>
      <c r="I135" s="74">
        <f t="shared" si="38"/>
        <v>0</v>
      </c>
      <c r="J135" s="74">
        <f t="shared" si="38"/>
        <v>0</v>
      </c>
    </row>
    <row r="136" spans="1:10" ht="37.5">
      <c r="A136" s="28" t="s">
        <v>315</v>
      </c>
      <c r="B136" s="8" t="s">
        <v>109</v>
      </c>
      <c r="C136" s="63"/>
      <c r="D136" s="74">
        <v>0</v>
      </c>
      <c r="E136" s="74" t="e">
        <f>#REF!</f>
        <v>#REF!</v>
      </c>
      <c r="F136" s="74" t="e">
        <f>#REF!</f>
        <v>#REF!</v>
      </c>
      <c r="G136" s="74">
        <v>0</v>
      </c>
      <c r="H136" s="74">
        <v>0</v>
      </c>
      <c r="I136" s="91"/>
      <c r="J136" s="91"/>
    </row>
    <row r="137" spans="1:10" ht="56.25">
      <c r="A137" s="35" t="s">
        <v>323</v>
      </c>
      <c r="B137" s="8" t="s">
        <v>112</v>
      </c>
      <c r="C137" s="64"/>
      <c r="D137" s="74">
        <f>D138</f>
        <v>160000</v>
      </c>
      <c r="E137" s="74">
        <f t="shared" ref="E137:J137" si="39">E138</f>
        <v>150000</v>
      </c>
      <c r="F137" s="74">
        <f t="shared" si="39"/>
        <v>150000</v>
      </c>
      <c r="G137" s="74">
        <f t="shared" si="39"/>
        <v>160000</v>
      </c>
      <c r="H137" s="74">
        <f t="shared" si="39"/>
        <v>160000</v>
      </c>
      <c r="I137" s="74">
        <f t="shared" si="39"/>
        <v>160000</v>
      </c>
      <c r="J137" s="74">
        <f t="shared" si="39"/>
        <v>160000</v>
      </c>
    </row>
    <row r="138" spans="1:10" ht="74.25" customHeight="1">
      <c r="A138" s="29" t="s">
        <v>316</v>
      </c>
      <c r="B138" s="8" t="s">
        <v>113</v>
      </c>
      <c r="C138" s="45"/>
      <c r="D138" s="74">
        <f>D140+D139</f>
        <v>160000</v>
      </c>
      <c r="E138" s="74">
        <f>E140</f>
        <v>150000</v>
      </c>
      <c r="F138" s="74">
        <f>F140</f>
        <v>150000</v>
      </c>
      <c r="G138" s="74">
        <f t="shared" ref="G138:J138" si="40">G140+G139</f>
        <v>160000</v>
      </c>
      <c r="H138" s="74">
        <f t="shared" si="40"/>
        <v>160000</v>
      </c>
      <c r="I138" s="74">
        <f t="shared" si="40"/>
        <v>160000</v>
      </c>
      <c r="J138" s="74">
        <f t="shared" si="40"/>
        <v>160000</v>
      </c>
    </row>
    <row r="139" spans="1:10" ht="39" customHeight="1">
      <c r="A139" s="14" t="s">
        <v>324</v>
      </c>
      <c r="B139" s="8" t="s">
        <v>171</v>
      </c>
      <c r="C139" s="64">
        <v>200</v>
      </c>
      <c r="D139" s="74">
        <v>10000</v>
      </c>
      <c r="E139" s="74"/>
      <c r="F139" s="74"/>
      <c r="G139" s="74">
        <v>10000</v>
      </c>
      <c r="H139" s="74">
        <v>10000</v>
      </c>
      <c r="I139" s="91">
        <v>10000</v>
      </c>
      <c r="J139" s="91">
        <v>10000</v>
      </c>
    </row>
    <row r="140" spans="1:10" ht="42" customHeight="1">
      <c r="A140" s="14" t="s">
        <v>287</v>
      </c>
      <c r="B140" s="8" t="s">
        <v>171</v>
      </c>
      <c r="C140" s="45">
        <v>800</v>
      </c>
      <c r="D140" s="74">
        <v>150000</v>
      </c>
      <c r="E140" s="74">
        <v>150000</v>
      </c>
      <c r="F140" s="74">
        <v>150000</v>
      </c>
      <c r="G140" s="74">
        <v>150000</v>
      </c>
      <c r="H140" s="74">
        <v>150000</v>
      </c>
      <c r="I140" s="91">
        <v>150000</v>
      </c>
      <c r="J140" s="91">
        <v>150000</v>
      </c>
    </row>
    <row r="141" spans="1:10" ht="36" customHeight="1">
      <c r="A141" s="35" t="s">
        <v>256</v>
      </c>
      <c r="B141" s="8" t="s">
        <v>259</v>
      </c>
      <c r="C141" s="45"/>
      <c r="D141" s="74">
        <f>D142</f>
        <v>40000</v>
      </c>
      <c r="E141" s="74">
        <f t="shared" ref="E141:J141" si="41">E142</f>
        <v>40000</v>
      </c>
      <c r="F141" s="74">
        <f t="shared" si="41"/>
        <v>40000</v>
      </c>
      <c r="G141" s="74">
        <f t="shared" si="41"/>
        <v>40000</v>
      </c>
      <c r="H141" s="74">
        <f t="shared" si="41"/>
        <v>40000</v>
      </c>
      <c r="I141" s="74">
        <f t="shared" si="41"/>
        <v>40000</v>
      </c>
      <c r="J141" s="74">
        <f t="shared" si="41"/>
        <v>40000</v>
      </c>
    </row>
    <row r="142" spans="1:10" ht="40.5" customHeight="1">
      <c r="A142" s="10" t="s">
        <v>260</v>
      </c>
      <c r="B142" s="8" t="s">
        <v>258</v>
      </c>
      <c r="C142" s="45"/>
      <c r="D142" s="74">
        <f>D143+D144</f>
        <v>40000</v>
      </c>
      <c r="E142" s="74">
        <f t="shared" ref="E142:J142" si="42">E143+E144</f>
        <v>40000</v>
      </c>
      <c r="F142" s="74">
        <f t="shared" si="42"/>
        <v>40000</v>
      </c>
      <c r="G142" s="74">
        <f t="shared" si="42"/>
        <v>40000</v>
      </c>
      <c r="H142" s="74">
        <f t="shared" si="42"/>
        <v>40000</v>
      </c>
      <c r="I142" s="74">
        <f t="shared" si="42"/>
        <v>40000</v>
      </c>
      <c r="J142" s="74">
        <f t="shared" si="42"/>
        <v>40000</v>
      </c>
    </row>
    <row r="143" spans="1:10" ht="37.5">
      <c r="A143" s="61" t="s">
        <v>261</v>
      </c>
      <c r="B143" s="8" t="s">
        <v>257</v>
      </c>
      <c r="C143" s="45">
        <v>300</v>
      </c>
      <c r="D143" s="74">
        <v>20000</v>
      </c>
      <c r="E143" s="74">
        <v>20000</v>
      </c>
      <c r="F143" s="74">
        <v>20000</v>
      </c>
      <c r="G143" s="74">
        <v>20000</v>
      </c>
      <c r="H143" s="74">
        <v>20000</v>
      </c>
      <c r="I143" s="91">
        <v>20000</v>
      </c>
      <c r="J143" s="91">
        <v>20000</v>
      </c>
    </row>
    <row r="144" spans="1:10" ht="56.25">
      <c r="A144" s="61" t="s">
        <v>266</v>
      </c>
      <c r="B144" s="8" t="s">
        <v>263</v>
      </c>
      <c r="C144" s="45">
        <v>300</v>
      </c>
      <c r="D144" s="74">
        <v>20000</v>
      </c>
      <c r="E144" s="74">
        <v>20000</v>
      </c>
      <c r="F144" s="74">
        <v>20000</v>
      </c>
      <c r="G144" s="74">
        <v>20000</v>
      </c>
      <c r="H144" s="74">
        <v>20000</v>
      </c>
      <c r="I144" s="91">
        <v>20000</v>
      </c>
      <c r="J144" s="91">
        <v>20000</v>
      </c>
    </row>
    <row r="145" spans="1:10" ht="43.5" customHeight="1">
      <c r="A145" s="24" t="s">
        <v>11</v>
      </c>
      <c r="B145" s="19" t="s">
        <v>119</v>
      </c>
      <c r="C145" s="45"/>
      <c r="D145" s="80">
        <f>D146+D156+D159+D150+D153+D162+D165</f>
        <v>4385700</v>
      </c>
      <c r="E145" s="80" t="e">
        <f t="shared" ref="E145:J145" si="43">E146+E156+E159+E150+E153+E162</f>
        <v>#REF!</v>
      </c>
      <c r="F145" s="80" t="e">
        <f t="shared" si="43"/>
        <v>#REF!</v>
      </c>
      <c r="G145" s="80">
        <f t="shared" si="43"/>
        <v>3593522.49</v>
      </c>
      <c r="H145" s="80">
        <f t="shared" si="43"/>
        <v>3404732.56</v>
      </c>
      <c r="I145" s="80">
        <f t="shared" si="43"/>
        <v>4319700</v>
      </c>
      <c r="J145" s="80">
        <f t="shared" si="43"/>
        <v>4319700</v>
      </c>
    </row>
    <row r="146" spans="1:10" ht="54.75" customHeight="1">
      <c r="A146" s="35" t="s">
        <v>116</v>
      </c>
      <c r="B146" s="8" t="s">
        <v>117</v>
      </c>
      <c r="C146" s="45"/>
      <c r="D146" s="78">
        <f>D147</f>
        <v>3161700</v>
      </c>
      <c r="E146" s="78">
        <f t="shared" ref="E146:J146" si="44">E147</f>
        <v>2070500</v>
      </c>
      <c r="F146" s="78">
        <f t="shared" si="44"/>
        <v>2070500</v>
      </c>
      <c r="G146" s="78">
        <f t="shared" si="44"/>
        <v>2424000</v>
      </c>
      <c r="H146" s="78">
        <f t="shared" si="44"/>
        <v>2424000</v>
      </c>
      <c r="I146" s="78">
        <f t="shared" si="44"/>
        <v>3161700</v>
      </c>
      <c r="J146" s="78">
        <f t="shared" si="44"/>
        <v>3161700</v>
      </c>
    </row>
    <row r="147" spans="1:10" ht="54.75" customHeight="1">
      <c r="A147" s="14" t="s">
        <v>118</v>
      </c>
      <c r="B147" s="8" t="s">
        <v>122</v>
      </c>
      <c r="C147" s="45"/>
      <c r="D147" s="78">
        <f>D148+D149</f>
        <v>3161700</v>
      </c>
      <c r="E147" s="78">
        <f t="shared" ref="E147:J147" si="45">E148+E149</f>
        <v>2070500</v>
      </c>
      <c r="F147" s="78">
        <f t="shared" si="45"/>
        <v>2070500</v>
      </c>
      <c r="G147" s="78">
        <f t="shared" si="45"/>
        <v>2424000</v>
      </c>
      <c r="H147" s="78">
        <f t="shared" si="45"/>
        <v>2424000</v>
      </c>
      <c r="I147" s="78">
        <f t="shared" si="45"/>
        <v>3161700</v>
      </c>
      <c r="J147" s="78">
        <f t="shared" si="45"/>
        <v>3161700</v>
      </c>
    </row>
    <row r="148" spans="1:10" ht="58.5" customHeight="1">
      <c r="A148" s="14" t="s">
        <v>164</v>
      </c>
      <c r="B148" s="8" t="s">
        <v>121</v>
      </c>
      <c r="C148" s="45">
        <v>200</v>
      </c>
      <c r="D148" s="78">
        <v>31304</v>
      </c>
      <c r="E148" s="91">
        <v>20500</v>
      </c>
      <c r="F148" s="91">
        <v>20500</v>
      </c>
      <c r="G148" s="78">
        <v>24000</v>
      </c>
      <c r="H148" s="78">
        <v>24000</v>
      </c>
      <c r="I148" s="78">
        <v>31304</v>
      </c>
      <c r="J148" s="78">
        <v>31304</v>
      </c>
    </row>
    <row r="149" spans="1:10" ht="39" customHeight="1">
      <c r="A149" s="14" t="s">
        <v>120</v>
      </c>
      <c r="B149" s="8" t="s">
        <v>121</v>
      </c>
      <c r="C149" s="45">
        <v>300</v>
      </c>
      <c r="D149" s="74">
        <v>3130396</v>
      </c>
      <c r="E149" s="91">
        <v>2050000</v>
      </c>
      <c r="F149" s="91">
        <v>2050000</v>
      </c>
      <c r="G149" s="74">
        <v>2400000</v>
      </c>
      <c r="H149" s="74">
        <v>2400000</v>
      </c>
      <c r="I149" s="74">
        <v>3130396</v>
      </c>
      <c r="J149" s="74">
        <v>3130396</v>
      </c>
    </row>
    <row r="150" spans="1:10" ht="28.5" customHeight="1">
      <c r="A150" s="50" t="s">
        <v>203</v>
      </c>
      <c r="B150" s="8" t="s">
        <v>205</v>
      </c>
      <c r="C150" s="45"/>
      <c r="D150" s="74">
        <f>D151</f>
        <v>50000</v>
      </c>
      <c r="E150" s="74">
        <f t="shared" ref="E150:J151" si="46">E151</f>
        <v>50000</v>
      </c>
      <c r="F150" s="74">
        <f t="shared" si="46"/>
        <v>50000</v>
      </c>
      <c r="G150" s="74">
        <f t="shared" si="46"/>
        <v>50000</v>
      </c>
      <c r="H150" s="74">
        <f t="shared" si="46"/>
        <v>50000</v>
      </c>
      <c r="I150" s="74">
        <f t="shared" si="46"/>
        <v>50000</v>
      </c>
      <c r="J150" s="74">
        <f t="shared" si="46"/>
        <v>50000</v>
      </c>
    </row>
    <row r="151" spans="1:10" ht="36.75" customHeight="1">
      <c r="A151" s="10" t="s">
        <v>204</v>
      </c>
      <c r="B151" s="8" t="s">
        <v>206</v>
      </c>
      <c r="C151" s="45"/>
      <c r="D151" s="74">
        <f>D152</f>
        <v>50000</v>
      </c>
      <c r="E151" s="74">
        <f t="shared" si="46"/>
        <v>50000</v>
      </c>
      <c r="F151" s="74">
        <f t="shared" si="46"/>
        <v>50000</v>
      </c>
      <c r="G151" s="74">
        <f t="shared" si="46"/>
        <v>50000</v>
      </c>
      <c r="H151" s="74">
        <f t="shared" si="46"/>
        <v>50000</v>
      </c>
      <c r="I151" s="74">
        <f t="shared" si="46"/>
        <v>50000</v>
      </c>
      <c r="J151" s="74">
        <f t="shared" si="46"/>
        <v>50000</v>
      </c>
    </row>
    <row r="152" spans="1:10" ht="54" customHeight="1">
      <c r="A152" s="10" t="s">
        <v>265</v>
      </c>
      <c r="B152" s="8" t="s">
        <v>264</v>
      </c>
      <c r="C152" s="45">
        <v>300</v>
      </c>
      <c r="D152" s="74">
        <v>50000</v>
      </c>
      <c r="E152" s="91">
        <v>50000</v>
      </c>
      <c r="F152" s="91">
        <v>50000</v>
      </c>
      <c r="G152" s="74">
        <v>50000</v>
      </c>
      <c r="H152" s="74">
        <v>50000</v>
      </c>
      <c r="I152" s="74">
        <v>50000</v>
      </c>
      <c r="J152" s="74">
        <v>50000</v>
      </c>
    </row>
    <row r="153" spans="1:10" ht="37.5">
      <c r="A153" s="49" t="s">
        <v>198</v>
      </c>
      <c r="B153" s="8" t="s">
        <v>199</v>
      </c>
      <c r="C153" s="45"/>
      <c r="D153" s="74">
        <f>D154</f>
        <v>50000</v>
      </c>
      <c r="E153" s="74">
        <f t="shared" ref="E153:J154" si="47">E154</f>
        <v>50000</v>
      </c>
      <c r="F153" s="74">
        <f t="shared" si="47"/>
        <v>50000</v>
      </c>
      <c r="G153" s="74">
        <f t="shared" si="47"/>
        <v>50000</v>
      </c>
      <c r="H153" s="74">
        <f t="shared" si="47"/>
        <v>50000</v>
      </c>
      <c r="I153" s="74">
        <f t="shared" si="47"/>
        <v>50000</v>
      </c>
      <c r="J153" s="74">
        <f t="shared" si="47"/>
        <v>50000</v>
      </c>
    </row>
    <row r="154" spans="1:10" ht="44.25" customHeight="1">
      <c r="A154" s="14" t="s">
        <v>200</v>
      </c>
      <c r="B154" s="8" t="s">
        <v>201</v>
      </c>
      <c r="C154" s="45"/>
      <c r="D154" s="74">
        <f>D155</f>
        <v>50000</v>
      </c>
      <c r="E154" s="74">
        <f t="shared" si="47"/>
        <v>50000</v>
      </c>
      <c r="F154" s="74">
        <f t="shared" si="47"/>
        <v>50000</v>
      </c>
      <c r="G154" s="74">
        <f t="shared" si="47"/>
        <v>50000</v>
      </c>
      <c r="H154" s="74">
        <f t="shared" si="47"/>
        <v>50000</v>
      </c>
      <c r="I154" s="74">
        <f t="shared" si="47"/>
        <v>50000</v>
      </c>
      <c r="J154" s="74">
        <f t="shared" si="47"/>
        <v>50000</v>
      </c>
    </row>
    <row r="155" spans="1:10" ht="75">
      <c r="A155" s="14" t="s">
        <v>202</v>
      </c>
      <c r="B155" s="8" t="s">
        <v>249</v>
      </c>
      <c r="C155" s="45">
        <v>300</v>
      </c>
      <c r="D155" s="74">
        <v>50000</v>
      </c>
      <c r="E155" s="91">
        <v>50000</v>
      </c>
      <c r="F155" s="91">
        <v>50000</v>
      </c>
      <c r="G155" s="74">
        <v>50000</v>
      </c>
      <c r="H155" s="74">
        <v>50000</v>
      </c>
      <c r="I155" s="74">
        <v>50000</v>
      </c>
      <c r="J155" s="74">
        <v>50000</v>
      </c>
    </row>
    <row r="156" spans="1:10" ht="23.25" customHeight="1">
      <c r="A156" s="39" t="s">
        <v>123</v>
      </c>
      <c r="B156" s="8" t="s">
        <v>126</v>
      </c>
      <c r="C156" s="64"/>
      <c r="D156" s="74">
        <f>D157</f>
        <v>45000</v>
      </c>
      <c r="E156" s="74" t="e">
        <f t="shared" ref="E156:J157" si="48">E157</f>
        <v>#REF!</v>
      </c>
      <c r="F156" s="74" t="e">
        <f t="shared" si="48"/>
        <v>#REF!</v>
      </c>
      <c r="G156" s="74">
        <f t="shared" si="48"/>
        <v>25000</v>
      </c>
      <c r="H156" s="74">
        <f t="shared" si="48"/>
        <v>25000</v>
      </c>
      <c r="I156" s="74">
        <f t="shared" si="48"/>
        <v>45000</v>
      </c>
      <c r="J156" s="74">
        <f t="shared" si="48"/>
        <v>45000</v>
      </c>
    </row>
    <row r="157" spans="1:10" ht="34.5" customHeight="1">
      <c r="A157" s="16" t="s">
        <v>125</v>
      </c>
      <c r="B157" s="8" t="s">
        <v>124</v>
      </c>
      <c r="C157" s="64"/>
      <c r="D157" s="74">
        <f>D158</f>
        <v>45000</v>
      </c>
      <c r="E157" s="74" t="e">
        <f>E158+#REF!</f>
        <v>#REF!</v>
      </c>
      <c r="F157" s="74" t="e">
        <f>F158+#REF!</f>
        <v>#REF!</v>
      </c>
      <c r="G157" s="74">
        <f t="shared" si="48"/>
        <v>25000</v>
      </c>
      <c r="H157" s="74">
        <f t="shared" si="48"/>
        <v>25000</v>
      </c>
      <c r="I157" s="74">
        <f t="shared" si="48"/>
        <v>45000</v>
      </c>
      <c r="J157" s="74">
        <f t="shared" si="48"/>
        <v>45000</v>
      </c>
    </row>
    <row r="158" spans="1:10" ht="59.25" customHeight="1">
      <c r="A158" s="16" t="s">
        <v>165</v>
      </c>
      <c r="B158" s="21" t="s">
        <v>127</v>
      </c>
      <c r="C158" s="64">
        <v>200</v>
      </c>
      <c r="D158" s="74">
        <v>45000</v>
      </c>
      <c r="E158" s="91">
        <v>23300</v>
      </c>
      <c r="F158" s="91">
        <v>23300</v>
      </c>
      <c r="G158" s="74">
        <v>25000</v>
      </c>
      <c r="H158" s="74">
        <v>25000</v>
      </c>
      <c r="I158" s="74">
        <v>45000</v>
      </c>
      <c r="J158" s="74">
        <v>45000</v>
      </c>
    </row>
    <row r="159" spans="1:10" ht="42" customHeight="1">
      <c r="A159" s="35" t="s">
        <v>128</v>
      </c>
      <c r="B159" s="8" t="s">
        <v>129</v>
      </c>
      <c r="C159" s="64"/>
      <c r="D159" s="74">
        <f t="shared" ref="D159:J160" si="49">D160</f>
        <v>23000</v>
      </c>
      <c r="E159" s="74">
        <f t="shared" si="49"/>
        <v>23000</v>
      </c>
      <c r="F159" s="74">
        <f t="shared" si="49"/>
        <v>23000</v>
      </c>
      <c r="G159" s="74">
        <f t="shared" si="49"/>
        <v>23000</v>
      </c>
      <c r="H159" s="74">
        <f t="shared" si="49"/>
        <v>23000</v>
      </c>
      <c r="I159" s="74">
        <f t="shared" si="49"/>
        <v>23000</v>
      </c>
      <c r="J159" s="74">
        <f t="shared" si="49"/>
        <v>23000</v>
      </c>
    </row>
    <row r="160" spans="1:10" ht="48" customHeight="1">
      <c r="A160" s="14" t="s">
        <v>130</v>
      </c>
      <c r="B160" s="8" t="s">
        <v>292</v>
      </c>
      <c r="C160" s="45"/>
      <c r="D160" s="74">
        <f t="shared" si="49"/>
        <v>23000</v>
      </c>
      <c r="E160" s="74">
        <f t="shared" si="49"/>
        <v>23000</v>
      </c>
      <c r="F160" s="74">
        <f t="shared" si="49"/>
        <v>23000</v>
      </c>
      <c r="G160" s="74">
        <f t="shared" si="49"/>
        <v>23000</v>
      </c>
      <c r="H160" s="74">
        <f t="shared" si="49"/>
        <v>23000</v>
      </c>
      <c r="I160" s="74">
        <f t="shared" si="49"/>
        <v>23000</v>
      </c>
      <c r="J160" s="74">
        <f t="shared" si="49"/>
        <v>23000</v>
      </c>
    </row>
    <row r="161" spans="1:10" ht="73.5" customHeight="1">
      <c r="A161" s="14" t="s">
        <v>293</v>
      </c>
      <c r="B161" s="8" t="s">
        <v>290</v>
      </c>
      <c r="C161" s="45">
        <v>300</v>
      </c>
      <c r="D161" s="74">
        <v>23000</v>
      </c>
      <c r="E161" s="91">
        <v>23000</v>
      </c>
      <c r="F161" s="91">
        <v>23000</v>
      </c>
      <c r="G161" s="74">
        <v>23000</v>
      </c>
      <c r="H161" s="74">
        <v>23000</v>
      </c>
      <c r="I161" s="74">
        <v>23000</v>
      </c>
      <c r="J161" s="74">
        <v>23000</v>
      </c>
    </row>
    <row r="162" spans="1:10" ht="66" customHeight="1">
      <c r="A162" s="35" t="s">
        <v>278</v>
      </c>
      <c r="B162" s="8" t="s">
        <v>279</v>
      </c>
      <c r="C162" s="45"/>
      <c r="D162" s="74">
        <f>D163</f>
        <v>990000</v>
      </c>
      <c r="E162" s="74">
        <f t="shared" ref="E162:J163" si="50">E163</f>
        <v>426787.02</v>
      </c>
      <c r="F162" s="74">
        <f t="shared" si="50"/>
        <v>426787.02</v>
      </c>
      <c r="G162" s="74">
        <f t="shared" si="50"/>
        <v>1021522.49</v>
      </c>
      <c r="H162" s="74">
        <f t="shared" si="50"/>
        <v>832732.56</v>
      </c>
      <c r="I162" s="74">
        <f t="shared" si="50"/>
        <v>990000</v>
      </c>
      <c r="J162" s="74">
        <f t="shared" si="50"/>
        <v>990000</v>
      </c>
    </row>
    <row r="163" spans="1:10" ht="61.5" customHeight="1">
      <c r="A163" s="14" t="s">
        <v>280</v>
      </c>
      <c r="B163" s="8" t="s">
        <v>281</v>
      </c>
      <c r="C163" s="45"/>
      <c r="D163" s="74">
        <f>D164</f>
        <v>990000</v>
      </c>
      <c r="E163" s="74">
        <f t="shared" si="50"/>
        <v>426787.02</v>
      </c>
      <c r="F163" s="74">
        <f t="shared" si="50"/>
        <v>426787.02</v>
      </c>
      <c r="G163" s="74">
        <f t="shared" si="50"/>
        <v>1021522.49</v>
      </c>
      <c r="H163" s="74">
        <f t="shared" si="50"/>
        <v>832732.56</v>
      </c>
      <c r="I163" s="74">
        <f t="shared" si="50"/>
        <v>990000</v>
      </c>
      <c r="J163" s="74">
        <f t="shared" si="50"/>
        <v>990000</v>
      </c>
    </row>
    <row r="164" spans="1:10" ht="75">
      <c r="A164" s="14" t="s">
        <v>369</v>
      </c>
      <c r="B164" s="8" t="s">
        <v>282</v>
      </c>
      <c r="C164" s="107">
        <v>400</v>
      </c>
      <c r="D164" s="74">
        <v>990000</v>
      </c>
      <c r="E164" s="91">
        <v>426787.02</v>
      </c>
      <c r="F164" s="91">
        <v>426787.02</v>
      </c>
      <c r="G164" s="74">
        <v>1021522.49</v>
      </c>
      <c r="H164" s="74">
        <v>832732.56</v>
      </c>
      <c r="I164" s="91">
        <v>990000</v>
      </c>
      <c r="J164" s="91">
        <v>990000</v>
      </c>
    </row>
    <row r="165" spans="1:10" ht="37.5">
      <c r="A165" s="35" t="s">
        <v>414</v>
      </c>
      <c r="B165" s="8" t="s">
        <v>415</v>
      </c>
      <c r="C165" s="107"/>
      <c r="D165" s="74">
        <f>D166</f>
        <v>66000</v>
      </c>
      <c r="E165" s="91"/>
      <c r="F165" s="91"/>
      <c r="G165" s="74"/>
      <c r="H165" s="74"/>
      <c r="I165" s="91"/>
      <c r="J165" s="91"/>
    </row>
    <row r="166" spans="1:10" ht="56.25">
      <c r="A166" s="14" t="s">
        <v>417</v>
      </c>
      <c r="B166" s="8" t="s">
        <v>418</v>
      </c>
      <c r="C166" s="107"/>
      <c r="D166" s="74">
        <f>D167</f>
        <v>66000</v>
      </c>
      <c r="E166" s="91"/>
      <c r="F166" s="91"/>
      <c r="G166" s="74"/>
      <c r="H166" s="74"/>
      <c r="I166" s="91"/>
      <c r="J166" s="91"/>
    </row>
    <row r="167" spans="1:10" ht="66.75" customHeight="1">
      <c r="A167" s="14" t="s">
        <v>413</v>
      </c>
      <c r="B167" s="8" t="s">
        <v>416</v>
      </c>
      <c r="C167" s="45">
        <v>200</v>
      </c>
      <c r="D167" s="74">
        <v>66000</v>
      </c>
      <c r="E167" s="91"/>
      <c r="F167" s="91"/>
      <c r="G167" s="74"/>
      <c r="H167" s="74"/>
      <c r="I167" s="91"/>
      <c r="J167" s="91"/>
    </row>
    <row r="168" spans="1:10" ht="52.5" customHeight="1">
      <c r="A168" s="18" t="s">
        <v>12</v>
      </c>
      <c r="B168" s="19" t="s">
        <v>131</v>
      </c>
      <c r="C168" s="64"/>
      <c r="D168" s="80">
        <f t="shared" ref="D168:J168" si="51">D169+D172+D175</f>
        <v>2279930</v>
      </c>
      <c r="E168" s="80">
        <f t="shared" si="51"/>
        <v>1211758</v>
      </c>
      <c r="F168" s="80">
        <f t="shared" si="51"/>
        <v>1211758</v>
      </c>
      <c r="G168" s="80">
        <f t="shared" si="51"/>
        <v>1846649</v>
      </c>
      <c r="H168" s="80">
        <f t="shared" si="51"/>
        <v>1846649</v>
      </c>
      <c r="I168" s="80">
        <f t="shared" si="51"/>
        <v>2279930</v>
      </c>
      <c r="J168" s="80">
        <f t="shared" si="51"/>
        <v>2279930</v>
      </c>
    </row>
    <row r="169" spans="1:10" ht="66" customHeight="1">
      <c r="A169" s="35" t="s">
        <v>132</v>
      </c>
      <c r="B169" s="8" t="s">
        <v>133</v>
      </c>
      <c r="C169" s="45"/>
      <c r="D169" s="74">
        <f>D170</f>
        <v>325000</v>
      </c>
      <c r="E169" s="74">
        <f t="shared" ref="E169:J170" si="52">E170</f>
        <v>25000</v>
      </c>
      <c r="F169" s="74">
        <f t="shared" si="52"/>
        <v>25000</v>
      </c>
      <c r="G169" s="74">
        <f t="shared" si="52"/>
        <v>25000</v>
      </c>
      <c r="H169" s="74">
        <f t="shared" si="52"/>
        <v>25000</v>
      </c>
      <c r="I169" s="74">
        <f t="shared" si="52"/>
        <v>325000</v>
      </c>
      <c r="J169" s="74">
        <f t="shared" si="52"/>
        <v>325000</v>
      </c>
    </row>
    <row r="170" spans="1:10" ht="74.25" customHeight="1">
      <c r="A170" s="22" t="s">
        <v>134</v>
      </c>
      <c r="B170" s="8" t="s">
        <v>135</v>
      </c>
      <c r="C170" s="45"/>
      <c r="D170" s="74">
        <f>D171</f>
        <v>325000</v>
      </c>
      <c r="E170" s="74">
        <f t="shared" si="52"/>
        <v>25000</v>
      </c>
      <c r="F170" s="74">
        <f t="shared" si="52"/>
        <v>25000</v>
      </c>
      <c r="G170" s="74">
        <f t="shared" si="52"/>
        <v>25000</v>
      </c>
      <c r="H170" s="74">
        <f t="shared" si="52"/>
        <v>25000</v>
      </c>
      <c r="I170" s="74">
        <f t="shared" si="52"/>
        <v>325000</v>
      </c>
      <c r="J170" s="74">
        <f t="shared" si="52"/>
        <v>325000</v>
      </c>
    </row>
    <row r="171" spans="1:10" ht="92.25" customHeight="1">
      <c r="A171" s="22" t="s">
        <v>166</v>
      </c>
      <c r="B171" s="8" t="s">
        <v>136</v>
      </c>
      <c r="C171" s="45">
        <v>200</v>
      </c>
      <c r="D171" s="74">
        <v>325000</v>
      </c>
      <c r="E171" s="91">
        <v>25000</v>
      </c>
      <c r="F171" s="91">
        <v>25000</v>
      </c>
      <c r="G171" s="74">
        <v>25000</v>
      </c>
      <c r="H171" s="74">
        <v>25000</v>
      </c>
      <c r="I171" s="74">
        <v>325000</v>
      </c>
      <c r="J171" s="74">
        <v>325000</v>
      </c>
    </row>
    <row r="172" spans="1:10" ht="76.5" customHeight="1">
      <c r="A172" s="122" t="s">
        <v>222</v>
      </c>
      <c r="B172" s="8" t="s">
        <v>223</v>
      </c>
      <c r="C172" s="45"/>
      <c r="D172" s="74">
        <f>D173</f>
        <v>22000</v>
      </c>
      <c r="E172" s="74">
        <f t="shared" ref="E172:J173" si="53">E173</f>
        <v>22000</v>
      </c>
      <c r="F172" s="74">
        <f t="shared" si="53"/>
        <v>22000</v>
      </c>
      <c r="G172" s="74">
        <f t="shared" si="53"/>
        <v>5000</v>
      </c>
      <c r="H172" s="74">
        <f t="shared" si="53"/>
        <v>5000</v>
      </c>
      <c r="I172" s="74">
        <f t="shared" si="53"/>
        <v>22000</v>
      </c>
      <c r="J172" s="74">
        <f t="shared" si="53"/>
        <v>22000</v>
      </c>
    </row>
    <row r="173" spans="1:10" ht="80.25" customHeight="1">
      <c r="A173" s="9" t="s">
        <v>224</v>
      </c>
      <c r="B173" s="8" t="s">
        <v>225</v>
      </c>
      <c r="C173" s="45"/>
      <c r="D173" s="74">
        <f>D174</f>
        <v>22000</v>
      </c>
      <c r="E173" s="74">
        <f t="shared" si="53"/>
        <v>22000</v>
      </c>
      <c r="F173" s="74">
        <f t="shared" si="53"/>
        <v>22000</v>
      </c>
      <c r="G173" s="74">
        <f t="shared" si="53"/>
        <v>5000</v>
      </c>
      <c r="H173" s="74">
        <f t="shared" si="53"/>
        <v>5000</v>
      </c>
      <c r="I173" s="74">
        <f t="shared" si="53"/>
        <v>22000</v>
      </c>
      <c r="J173" s="74">
        <f t="shared" si="53"/>
        <v>22000</v>
      </c>
    </row>
    <row r="174" spans="1:10" ht="99.75" customHeight="1">
      <c r="A174" s="55" t="s">
        <v>212</v>
      </c>
      <c r="B174" s="8" t="s">
        <v>221</v>
      </c>
      <c r="C174" s="45">
        <v>200</v>
      </c>
      <c r="D174" s="74">
        <v>22000</v>
      </c>
      <c r="E174" s="91">
        <v>22000</v>
      </c>
      <c r="F174" s="91">
        <v>22000</v>
      </c>
      <c r="G174" s="74">
        <v>5000</v>
      </c>
      <c r="H174" s="74">
        <v>5000</v>
      </c>
      <c r="I174" s="74">
        <v>22000</v>
      </c>
      <c r="J174" s="74">
        <v>22000</v>
      </c>
    </row>
    <row r="175" spans="1:10" ht="42" customHeight="1">
      <c r="A175" s="56" t="s">
        <v>213</v>
      </c>
      <c r="B175" s="54" t="s">
        <v>218</v>
      </c>
      <c r="C175" s="45"/>
      <c r="D175" s="74">
        <f>D176</f>
        <v>1932930</v>
      </c>
      <c r="E175" s="74">
        <f t="shared" ref="E175:J176" si="54">E176</f>
        <v>1164758</v>
      </c>
      <c r="F175" s="74">
        <f t="shared" si="54"/>
        <v>1164758</v>
      </c>
      <c r="G175" s="74">
        <f t="shared" si="54"/>
        <v>1816649</v>
      </c>
      <c r="H175" s="74">
        <f t="shared" si="54"/>
        <v>1816649</v>
      </c>
      <c r="I175" s="74">
        <f t="shared" si="54"/>
        <v>1932930</v>
      </c>
      <c r="J175" s="74">
        <f t="shared" si="54"/>
        <v>1932930</v>
      </c>
    </row>
    <row r="176" spans="1:10" ht="36.75" customHeight="1">
      <c r="A176" s="58" t="s">
        <v>214</v>
      </c>
      <c r="B176" s="54" t="s">
        <v>219</v>
      </c>
      <c r="C176" s="45"/>
      <c r="D176" s="74">
        <f>D177</f>
        <v>1932930</v>
      </c>
      <c r="E176" s="74">
        <f t="shared" si="54"/>
        <v>1164758</v>
      </c>
      <c r="F176" s="74">
        <f t="shared" si="54"/>
        <v>1164758</v>
      </c>
      <c r="G176" s="74">
        <f t="shared" si="54"/>
        <v>1816649</v>
      </c>
      <c r="H176" s="74">
        <f t="shared" si="54"/>
        <v>1816649</v>
      </c>
      <c r="I176" s="74">
        <f t="shared" si="54"/>
        <v>1932930</v>
      </c>
      <c r="J176" s="74">
        <f t="shared" si="54"/>
        <v>1932930</v>
      </c>
    </row>
    <row r="177" spans="1:10" ht="26.25" customHeight="1">
      <c r="A177" s="58" t="s">
        <v>215</v>
      </c>
      <c r="B177" s="54" t="s">
        <v>219</v>
      </c>
      <c r="C177" s="45"/>
      <c r="D177" s="74">
        <f>D178+D179</f>
        <v>1932930</v>
      </c>
      <c r="E177" s="74">
        <f t="shared" ref="E177:J177" si="55">E178+E179</f>
        <v>1164758</v>
      </c>
      <c r="F177" s="74">
        <f t="shared" si="55"/>
        <v>1164758</v>
      </c>
      <c r="G177" s="74">
        <f t="shared" si="55"/>
        <v>1816649</v>
      </c>
      <c r="H177" s="74">
        <f t="shared" si="55"/>
        <v>1816649</v>
      </c>
      <c r="I177" s="74">
        <f t="shared" si="55"/>
        <v>1932930</v>
      </c>
      <c r="J177" s="74">
        <f t="shared" si="55"/>
        <v>1932930</v>
      </c>
    </row>
    <row r="178" spans="1:10" ht="80.25" customHeight="1">
      <c r="A178" s="58" t="s">
        <v>216</v>
      </c>
      <c r="B178" s="54" t="s">
        <v>220</v>
      </c>
      <c r="C178" s="45">
        <v>100</v>
      </c>
      <c r="D178" s="74">
        <v>1832930</v>
      </c>
      <c r="E178" s="91">
        <v>1075878</v>
      </c>
      <c r="F178" s="91">
        <v>1075878</v>
      </c>
      <c r="G178" s="74">
        <v>1477769</v>
      </c>
      <c r="H178" s="74">
        <v>1477769</v>
      </c>
      <c r="I178" s="74">
        <v>1832930</v>
      </c>
      <c r="J178" s="74">
        <v>1832930</v>
      </c>
    </row>
    <row r="179" spans="1:10" ht="53.25" customHeight="1">
      <c r="A179" s="58" t="s">
        <v>217</v>
      </c>
      <c r="B179" s="54" t="s">
        <v>220</v>
      </c>
      <c r="C179" s="45">
        <v>200</v>
      </c>
      <c r="D179" s="74">
        <v>100000</v>
      </c>
      <c r="E179" s="91">
        <v>88880</v>
      </c>
      <c r="F179" s="91">
        <v>88880</v>
      </c>
      <c r="G179" s="74">
        <v>338880</v>
      </c>
      <c r="H179" s="74">
        <v>338880</v>
      </c>
      <c r="I179" s="74">
        <v>100000</v>
      </c>
      <c r="J179" s="74">
        <v>100000</v>
      </c>
    </row>
    <row r="180" spans="1:10" ht="39.75" customHeight="1">
      <c r="A180" s="57" t="s">
        <v>13</v>
      </c>
      <c r="B180" s="19" t="s">
        <v>137</v>
      </c>
      <c r="C180" s="48"/>
      <c r="D180" s="80">
        <f>D181</f>
        <v>350000</v>
      </c>
      <c r="E180" s="80">
        <f t="shared" ref="E180:F180" si="56">E182</f>
        <v>200000</v>
      </c>
      <c r="F180" s="80">
        <f t="shared" si="56"/>
        <v>200000</v>
      </c>
      <c r="G180" s="80">
        <f t="shared" ref="G180:J182" si="57">G181</f>
        <v>200000</v>
      </c>
      <c r="H180" s="80">
        <f t="shared" si="57"/>
        <v>200000</v>
      </c>
      <c r="I180" s="80">
        <f t="shared" si="57"/>
        <v>350000</v>
      </c>
      <c r="J180" s="80">
        <f t="shared" si="57"/>
        <v>350000</v>
      </c>
    </row>
    <row r="181" spans="1:10" ht="40.5" customHeight="1">
      <c r="A181" s="35" t="s">
        <v>138</v>
      </c>
      <c r="B181" s="8" t="s">
        <v>139</v>
      </c>
      <c r="C181" s="45"/>
      <c r="D181" s="74">
        <f>D182</f>
        <v>350000</v>
      </c>
      <c r="E181" s="74">
        <f t="shared" ref="E181:H182" si="58">E182</f>
        <v>200000</v>
      </c>
      <c r="F181" s="74">
        <f t="shared" si="58"/>
        <v>200000</v>
      </c>
      <c r="G181" s="74">
        <f t="shared" si="58"/>
        <v>200000</v>
      </c>
      <c r="H181" s="74">
        <f t="shared" si="58"/>
        <v>200000</v>
      </c>
      <c r="I181" s="74">
        <f t="shared" si="57"/>
        <v>350000</v>
      </c>
      <c r="J181" s="74">
        <f t="shared" si="57"/>
        <v>350000</v>
      </c>
    </row>
    <row r="182" spans="1:10" ht="24.75" customHeight="1">
      <c r="A182" s="22" t="s">
        <v>140</v>
      </c>
      <c r="B182" s="8" t="s">
        <v>141</v>
      </c>
      <c r="C182" s="45"/>
      <c r="D182" s="74">
        <f>D183</f>
        <v>350000</v>
      </c>
      <c r="E182" s="74">
        <f t="shared" si="58"/>
        <v>200000</v>
      </c>
      <c r="F182" s="74">
        <f t="shared" si="58"/>
        <v>200000</v>
      </c>
      <c r="G182" s="74">
        <f t="shared" si="58"/>
        <v>200000</v>
      </c>
      <c r="H182" s="74">
        <f t="shared" si="58"/>
        <v>200000</v>
      </c>
      <c r="I182" s="74">
        <f t="shared" si="57"/>
        <v>350000</v>
      </c>
      <c r="J182" s="74">
        <f t="shared" si="57"/>
        <v>350000</v>
      </c>
    </row>
    <row r="183" spans="1:10" ht="42.75" customHeight="1">
      <c r="A183" s="22" t="s">
        <v>187</v>
      </c>
      <c r="B183" s="8" t="s">
        <v>142</v>
      </c>
      <c r="C183" s="45">
        <v>800</v>
      </c>
      <c r="D183" s="74">
        <v>350000</v>
      </c>
      <c r="E183" s="74">
        <v>200000</v>
      </c>
      <c r="F183" s="74">
        <v>200000</v>
      </c>
      <c r="G183" s="74">
        <v>200000</v>
      </c>
      <c r="H183" s="74">
        <v>200000</v>
      </c>
      <c r="I183" s="74">
        <v>350000</v>
      </c>
      <c r="J183" s="74">
        <v>350000</v>
      </c>
    </row>
    <row r="184" spans="1:10" ht="78.75" customHeight="1">
      <c r="A184" s="40" t="s">
        <v>226</v>
      </c>
      <c r="B184" s="47" t="s">
        <v>189</v>
      </c>
      <c r="C184" s="48"/>
      <c r="D184" s="76">
        <f t="shared" ref="D184:J186" si="59">D185</f>
        <v>46000</v>
      </c>
      <c r="E184" s="76">
        <f t="shared" si="59"/>
        <v>46000</v>
      </c>
      <c r="F184" s="76">
        <f t="shared" si="59"/>
        <v>46000</v>
      </c>
      <c r="G184" s="76">
        <f t="shared" si="59"/>
        <v>46000</v>
      </c>
      <c r="H184" s="76">
        <f t="shared" si="59"/>
        <v>46000</v>
      </c>
      <c r="I184" s="76">
        <f t="shared" si="59"/>
        <v>46000</v>
      </c>
      <c r="J184" s="76">
        <f t="shared" si="59"/>
        <v>46000</v>
      </c>
    </row>
    <row r="185" spans="1:10" ht="37.5">
      <c r="A185" s="34" t="s">
        <v>190</v>
      </c>
      <c r="B185" s="8" t="s">
        <v>191</v>
      </c>
      <c r="C185" s="45"/>
      <c r="D185" s="74">
        <f t="shared" si="59"/>
        <v>46000</v>
      </c>
      <c r="E185" s="74">
        <f t="shared" si="59"/>
        <v>46000</v>
      </c>
      <c r="F185" s="74">
        <f t="shared" si="59"/>
        <v>46000</v>
      </c>
      <c r="G185" s="74">
        <f t="shared" si="59"/>
        <v>46000</v>
      </c>
      <c r="H185" s="74">
        <f t="shared" si="59"/>
        <v>46000</v>
      </c>
      <c r="I185" s="74">
        <f t="shared" si="59"/>
        <v>46000</v>
      </c>
      <c r="J185" s="74">
        <f t="shared" si="59"/>
        <v>46000</v>
      </c>
    </row>
    <row r="186" spans="1:10" ht="39" customHeight="1">
      <c r="A186" s="46" t="s">
        <v>192</v>
      </c>
      <c r="B186" s="8" t="s">
        <v>193</v>
      </c>
      <c r="C186" s="45"/>
      <c r="D186" s="74">
        <f t="shared" si="59"/>
        <v>46000</v>
      </c>
      <c r="E186" s="74">
        <f t="shared" si="59"/>
        <v>46000</v>
      </c>
      <c r="F186" s="74">
        <f t="shared" si="59"/>
        <v>46000</v>
      </c>
      <c r="G186" s="74">
        <f t="shared" si="59"/>
        <v>46000</v>
      </c>
      <c r="H186" s="74">
        <f t="shared" si="59"/>
        <v>46000</v>
      </c>
      <c r="I186" s="74">
        <f t="shared" si="59"/>
        <v>46000</v>
      </c>
      <c r="J186" s="74">
        <f t="shared" si="59"/>
        <v>46000</v>
      </c>
    </row>
    <row r="187" spans="1:10" ht="55.5" customHeight="1">
      <c r="A187" s="46" t="s">
        <v>370</v>
      </c>
      <c r="B187" s="8" t="s">
        <v>194</v>
      </c>
      <c r="C187" s="45">
        <v>300</v>
      </c>
      <c r="D187" s="74">
        <v>46000</v>
      </c>
      <c r="E187" s="91">
        <v>46000</v>
      </c>
      <c r="F187" s="91">
        <v>46000</v>
      </c>
      <c r="G187" s="74">
        <v>46000</v>
      </c>
      <c r="H187" s="74">
        <v>46000</v>
      </c>
      <c r="I187" s="74">
        <v>46000</v>
      </c>
      <c r="J187" s="74">
        <v>46000</v>
      </c>
    </row>
    <row r="188" spans="1:10" ht="63.75" customHeight="1">
      <c r="A188" s="59" t="s">
        <v>227</v>
      </c>
      <c r="B188" s="19" t="s">
        <v>230</v>
      </c>
      <c r="C188" s="48"/>
      <c r="D188" s="76">
        <f t="shared" ref="D188:J189" si="60">D189</f>
        <v>0</v>
      </c>
      <c r="E188" s="76">
        <f t="shared" si="60"/>
        <v>0</v>
      </c>
      <c r="F188" s="76">
        <f t="shared" si="60"/>
        <v>0</v>
      </c>
      <c r="G188" s="76">
        <f t="shared" si="60"/>
        <v>0</v>
      </c>
      <c r="H188" s="76">
        <f t="shared" si="60"/>
        <v>0</v>
      </c>
      <c r="I188" s="76">
        <f t="shared" si="60"/>
        <v>0</v>
      </c>
      <c r="J188" s="76">
        <f t="shared" si="60"/>
        <v>0</v>
      </c>
    </row>
    <row r="189" spans="1:10" ht="37.5">
      <c r="A189" s="60" t="s">
        <v>228</v>
      </c>
      <c r="B189" s="8" t="s">
        <v>231</v>
      </c>
      <c r="C189" s="45"/>
      <c r="D189" s="74">
        <f>D190</f>
        <v>0</v>
      </c>
      <c r="E189" s="74">
        <f t="shared" si="60"/>
        <v>0</v>
      </c>
      <c r="F189" s="74">
        <f t="shared" si="60"/>
        <v>0</v>
      </c>
      <c r="G189" s="74">
        <f t="shared" si="60"/>
        <v>0</v>
      </c>
      <c r="H189" s="74">
        <f t="shared" si="60"/>
        <v>0</v>
      </c>
      <c r="I189" s="74">
        <f t="shared" si="60"/>
        <v>0</v>
      </c>
      <c r="J189" s="74">
        <f t="shared" si="60"/>
        <v>0</v>
      </c>
    </row>
    <row r="190" spans="1:10" ht="39.75" customHeight="1">
      <c r="A190" s="46" t="s">
        <v>229</v>
      </c>
      <c r="B190" s="8" t="s">
        <v>232</v>
      </c>
      <c r="C190" s="45"/>
      <c r="D190" s="74">
        <v>0</v>
      </c>
      <c r="E190" s="74">
        <v>0</v>
      </c>
      <c r="F190" s="74">
        <v>0</v>
      </c>
      <c r="G190" s="74">
        <v>0</v>
      </c>
      <c r="H190" s="74">
        <v>0</v>
      </c>
      <c r="I190" s="91"/>
      <c r="J190" s="91"/>
    </row>
    <row r="191" spans="1:10" ht="56.25">
      <c r="A191" s="59" t="s">
        <v>237</v>
      </c>
      <c r="B191" s="19" t="s">
        <v>233</v>
      </c>
      <c r="C191" s="48"/>
      <c r="D191" s="76">
        <f t="shared" ref="D191:J193" si="61">D192</f>
        <v>236000</v>
      </c>
      <c r="E191" s="76">
        <f t="shared" si="61"/>
        <v>236000</v>
      </c>
      <c r="F191" s="76">
        <f t="shared" si="61"/>
        <v>236000</v>
      </c>
      <c r="G191" s="76">
        <f t="shared" si="61"/>
        <v>236000</v>
      </c>
      <c r="H191" s="76">
        <f t="shared" si="61"/>
        <v>236000</v>
      </c>
      <c r="I191" s="76">
        <f t="shared" si="61"/>
        <v>236000</v>
      </c>
      <c r="J191" s="76">
        <f t="shared" si="61"/>
        <v>236000</v>
      </c>
    </row>
    <row r="192" spans="1:10" ht="66.75" customHeight="1">
      <c r="A192" s="60" t="s">
        <v>238</v>
      </c>
      <c r="B192" s="8" t="s">
        <v>234</v>
      </c>
      <c r="C192" s="45"/>
      <c r="D192" s="74">
        <f t="shared" si="61"/>
        <v>236000</v>
      </c>
      <c r="E192" s="74">
        <f t="shared" si="61"/>
        <v>236000</v>
      </c>
      <c r="F192" s="74">
        <f t="shared" si="61"/>
        <v>236000</v>
      </c>
      <c r="G192" s="74">
        <f t="shared" si="61"/>
        <v>236000</v>
      </c>
      <c r="H192" s="74">
        <f t="shared" si="61"/>
        <v>236000</v>
      </c>
      <c r="I192" s="74">
        <f t="shared" si="61"/>
        <v>236000</v>
      </c>
      <c r="J192" s="74">
        <f t="shared" si="61"/>
        <v>236000</v>
      </c>
    </row>
    <row r="193" spans="1:10" ht="61.5" customHeight="1">
      <c r="A193" s="46" t="s">
        <v>239</v>
      </c>
      <c r="B193" s="8" t="s">
        <v>235</v>
      </c>
      <c r="C193" s="45"/>
      <c r="D193" s="74">
        <f t="shared" si="61"/>
        <v>236000</v>
      </c>
      <c r="E193" s="74">
        <f t="shared" si="61"/>
        <v>236000</v>
      </c>
      <c r="F193" s="74">
        <f t="shared" si="61"/>
        <v>236000</v>
      </c>
      <c r="G193" s="74">
        <f t="shared" si="61"/>
        <v>236000</v>
      </c>
      <c r="H193" s="74">
        <f t="shared" si="61"/>
        <v>236000</v>
      </c>
      <c r="I193" s="74">
        <f t="shared" si="61"/>
        <v>236000</v>
      </c>
      <c r="J193" s="74">
        <f t="shared" si="61"/>
        <v>236000</v>
      </c>
    </row>
    <row r="194" spans="1:10" ht="68.25" customHeight="1">
      <c r="A194" s="46" t="s">
        <v>242</v>
      </c>
      <c r="B194" s="8" t="s">
        <v>236</v>
      </c>
      <c r="C194" s="45">
        <v>200</v>
      </c>
      <c r="D194" s="74">
        <v>236000</v>
      </c>
      <c r="E194" s="91">
        <v>236000</v>
      </c>
      <c r="F194" s="91">
        <v>236000</v>
      </c>
      <c r="G194" s="74">
        <v>236000</v>
      </c>
      <c r="H194" s="74">
        <v>236000</v>
      </c>
      <c r="I194" s="74">
        <v>236000</v>
      </c>
      <c r="J194" s="74">
        <v>236000</v>
      </c>
    </row>
    <row r="195" spans="1:10" ht="60.75" customHeight="1">
      <c r="A195" s="59" t="s">
        <v>245</v>
      </c>
      <c r="B195" s="19" t="s">
        <v>247</v>
      </c>
      <c r="C195" s="48"/>
      <c r="D195" s="76">
        <f>D196</f>
        <v>0</v>
      </c>
      <c r="E195" s="76" t="e">
        <f t="shared" ref="E195:F195" si="62">E196</f>
        <v>#REF!</v>
      </c>
      <c r="F195" s="76" t="e">
        <f t="shared" si="62"/>
        <v>#REF!</v>
      </c>
      <c r="G195" s="76" t="e">
        <f>G196+G197</f>
        <v>#REF!</v>
      </c>
      <c r="H195" s="76" t="e">
        <f>H196+H197</f>
        <v>#REF!</v>
      </c>
      <c r="I195" s="76">
        <f t="shared" ref="I195:J196" si="63">I196</f>
        <v>408647.23</v>
      </c>
      <c r="J195" s="76">
        <f t="shared" si="63"/>
        <v>426761.53</v>
      </c>
    </row>
    <row r="196" spans="1:10" ht="56.25">
      <c r="A196" s="60" t="s">
        <v>246</v>
      </c>
      <c r="B196" s="8" t="s">
        <v>248</v>
      </c>
      <c r="C196" s="45"/>
      <c r="D196" s="74">
        <f>D197</f>
        <v>0</v>
      </c>
      <c r="E196" s="74" t="e">
        <f>#REF!</f>
        <v>#REF!</v>
      </c>
      <c r="F196" s="74" t="e">
        <f>#REF!</f>
        <v>#REF!</v>
      </c>
      <c r="G196" s="74" t="e">
        <f>#REF!</f>
        <v>#REF!</v>
      </c>
      <c r="H196" s="74" t="e">
        <f>#REF!</f>
        <v>#REF!</v>
      </c>
      <c r="I196" s="74">
        <f t="shared" si="63"/>
        <v>408647.23</v>
      </c>
      <c r="J196" s="74">
        <f t="shared" si="63"/>
        <v>426761.53</v>
      </c>
    </row>
    <row r="197" spans="1:10" ht="56.25">
      <c r="A197" s="46" t="s">
        <v>325</v>
      </c>
      <c r="B197" s="93" t="s">
        <v>326</v>
      </c>
      <c r="C197" s="45"/>
      <c r="D197" s="84">
        <f>D198</f>
        <v>0</v>
      </c>
      <c r="E197" s="91"/>
      <c r="F197" s="91"/>
      <c r="G197" s="84">
        <f t="shared" ref="G197:J197" si="64">G198</f>
        <v>278801.75</v>
      </c>
      <c r="H197" s="84">
        <f t="shared" si="64"/>
        <v>0</v>
      </c>
      <c r="I197" s="84">
        <f t="shared" si="64"/>
        <v>408647.23</v>
      </c>
      <c r="J197" s="84">
        <f t="shared" si="64"/>
        <v>426761.53</v>
      </c>
    </row>
    <row r="198" spans="1:10" ht="56.25">
      <c r="A198" s="14" t="s">
        <v>313</v>
      </c>
      <c r="B198" s="88" t="s">
        <v>327</v>
      </c>
      <c r="C198" s="94">
        <v>200</v>
      </c>
      <c r="D198" s="95"/>
      <c r="E198" s="91"/>
      <c r="F198" s="91"/>
      <c r="G198" s="95">
        <v>278801.75</v>
      </c>
      <c r="H198" s="95"/>
      <c r="I198" s="91">
        <v>408647.23</v>
      </c>
      <c r="J198" s="91">
        <v>426761.53</v>
      </c>
    </row>
    <row r="199" spans="1:10" ht="57" customHeight="1">
      <c r="A199" s="59" t="s">
        <v>354</v>
      </c>
      <c r="B199" s="19" t="s">
        <v>251</v>
      </c>
      <c r="C199" s="48"/>
      <c r="D199" s="76">
        <f t="shared" ref="D199:J201" si="65">D200</f>
        <v>18500</v>
      </c>
      <c r="E199" s="76">
        <f t="shared" si="65"/>
        <v>18500</v>
      </c>
      <c r="F199" s="76">
        <f t="shared" si="65"/>
        <v>18500</v>
      </c>
      <c r="G199" s="76">
        <f t="shared" si="65"/>
        <v>18500</v>
      </c>
      <c r="H199" s="76">
        <f t="shared" si="65"/>
        <v>18500</v>
      </c>
      <c r="I199" s="76">
        <f t="shared" si="65"/>
        <v>18500</v>
      </c>
      <c r="J199" s="76">
        <f t="shared" si="65"/>
        <v>18500</v>
      </c>
    </row>
    <row r="200" spans="1:10" ht="37.5">
      <c r="A200" s="60" t="s">
        <v>355</v>
      </c>
      <c r="B200" s="8" t="s">
        <v>252</v>
      </c>
      <c r="C200" s="45"/>
      <c r="D200" s="74">
        <f t="shared" si="65"/>
        <v>18500</v>
      </c>
      <c r="E200" s="74">
        <f t="shared" si="65"/>
        <v>18500</v>
      </c>
      <c r="F200" s="74">
        <f t="shared" si="65"/>
        <v>18500</v>
      </c>
      <c r="G200" s="74">
        <f t="shared" si="65"/>
        <v>18500</v>
      </c>
      <c r="H200" s="74">
        <f t="shared" si="65"/>
        <v>18500</v>
      </c>
      <c r="I200" s="74">
        <f t="shared" si="65"/>
        <v>18500</v>
      </c>
      <c r="J200" s="74">
        <f t="shared" si="65"/>
        <v>18500</v>
      </c>
    </row>
    <row r="201" spans="1:10" ht="37.5">
      <c r="A201" s="46" t="s">
        <v>356</v>
      </c>
      <c r="B201" s="8" t="s">
        <v>253</v>
      </c>
      <c r="C201" s="45"/>
      <c r="D201" s="74">
        <f t="shared" si="65"/>
        <v>18500</v>
      </c>
      <c r="E201" s="74">
        <f t="shared" si="65"/>
        <v>18500</v>
      </c>
      <c r="F201" s="74">
        <f t="shared" si="65"/>
        <v>18500</v>
      </c>
      <c r="G201" s="74">
        <f t="shared" si="65"/>
        <v>18500</v>
      </c>
      <c r="H201" s="74">
        <f t="shared" si="65"/>
        <v>18500</v>
      </c>
      <c r="I201" s="74">
        <f t="shared" si="65"/>
        <v>18500</v>
      </c>
      <c r="J201" s="74">
        <f t="shared" si="65"/>
        <v>18500</v>
      </c>
    </row>
    <row r="202" spans="1:10" ht="59.25" customHeight="1">
      <c r="A202" s="29" t="s">
        <v>371</v>
      </c>
      <c r="B202" s="8" t="s">
        <v>254</v>
      </c>
      <c r="C202" s="45">
        <v>600</v>
      </c>
      <c r="D202" s="74">
        <v>18500</v>
      </c>
      <c r="E202" s="91">
        <v>18500</v>
      </c>
      <c r="F202" s="91">
        <v>18500</v>
      </c>
      <c r="G202" s="74">
        <v>18500</v>
      </c>
      <c r="H202" s="74">
        <v>18500</v>
      </c>
      <c r="I202" s="74">
        <v>18500</v>
      </c>
      <c r="J202" s="74">
        <v>18500</v>
      </c>
    </row>
    <row r="203" spans="1:10" ht="46.5" customHeight="1">
      <c r="A203" s="30" t="s">
        <v>14</v>
      </c>
      <c r="B203" s="19" t="s">
        <v>143</v>
      </c>
      <c r="C203" s="48"/>
      <c r="D203" s="76">
        <f>D204+D216+D220</f>
        <v>51678496.669999994</v>
      </c>
      <c r="E203" s="76">
        <f>SUM(E221:E225)</f>
        <v>18355.080000000002</v>
      </c>
      <c r="F203" s="76">
        <f>SUM(F221:F225)</f>
        <v>18000</v>
      </c>
      <c r="G203" s="76">
        <f>G204+G216+G220</f>
        <v>33804900.390000001</v>
      </c>
      <c r="H203" s="76">
        <f>H204+H216+H220</f>
        <v>32934777.190000001</v>
      </c>
      <c r="I203" s="76">
        <f t="shared" ref="I203:J203" si="66">I204+I216+I220</f>
        <v>51392945.859999999</v>
      </c>
      <c r="J203" s="76">
        <f t="shared" si="66"/>
        <v>49385224.159999996</v>
      </c>
    </row>
    <row r="204" spans="1:10" ht="48" customHeight="1">
      <c r="A204" s="102" t="s">
        <v>330</v>
      </c>
      <c r="B204" s="19" t="s">
        <v>333</v>
      </c>
      <c r="C204" s="48"/>
      <c r="D204" s="76">
        <f>SUM(D205:D215)</f>
        <v>49131718.669999994</v>
      </c>
      <c r="E204" s="76"/>
      <c r="F204" s="76"/>
      <c r="G204" s="76">
        <f t="shared" ref="G204:J204" si="67">SUM(G205:G215)</f>
        <v>32362349.190000001</v>
      </c>
      <c r="H204" s="76">
        <f t="shared" si="67"/>
        <v>31542349.190000001</v>
      </c>
      <c r="I204" s="76">
        <f t="shared" si="67"/>
        <v>48928446.159999996</v>
      </c>
      <c r="J204" s="76">
        <f t="shared" si="67"/>
        <v>46928446.159999996</v>
      </c>
    </row>
    <row r="205" spans="1:10" ht="80.25" customHeight="1">
      <c r="A205" s="27" t="s">
        <v>380</v>
      </c>
      <c r="B205" s="8" t="s">
        <v>334</v>
      </c>
      <c r="C205" s="45">
        <v>100</v>
      </c>
      <c r="D205" s="74">
        <v>31543343</v>
      </c>
      <c r="E205" s="91">
        <v>15406580</v>
      </c>
      <c r="F205" s="91">
        <v>14406235</v>
      </c>
      <c r="G205" s="74">
        <v>24271986</v>
      </c>
      <c r="H205" s="74">
        <v>24271986</v>
      </c>
      <c r="I205" s="74">
        <v>31308660</v>
      </c>
      <c r="J205" s="74">
        <v>31308660</v>
      </c>
    </row>
    <row r="206" spans="1:10" ht="62.25" customHeight="1">
      <c r="A206" s="27" t="s">
        <v>381</v>
      </c>
      <c r="B206" s="8" t="s">
        <v>335</v>
      </c>
      <c r="C206" s="45">
        <v>200</v>
      </c>
      <c r="D206" s="74">
        <v>2300000</v>
      </c>
      <c r="E206" s="91">
        <v>1683770</v>
      </c>
      <c r="F206" s="91">
        <v>1683770</v>
      </c>
      <c r="G206" s="74">
        <v>310000</v>
      </c>
      <c r="H206" s="74">
        <v>310000</v>
      </c>
      <c r="I206" s="74">
        <v>2300000</v>
      </c>
      <c r="J206" s="74">
        <v>2300000</v>
      </c>
    </row>
    <row r="207" spans="1:10" ht="37.5">
      <c r="A207" s="23" t="s">
        <v>382</v>
      </c>
      <c r="B207" s="8" t="s">
        <v>334</v>
      </c>
      <c r="C207" s="45">
        <v>800</v>
      </c>
      <c r="D207" s="74">
        <v>210000</v>
      </c>
      <c r="E207" s="91">
        <v>60000</v>
      </c>
      <c r="F207" s="91">
        <v>60000</v>
      </c>
      <c r="G207" s="74">
        <v>170000</v>
      </c>
      <c r="H207" s="74"/>
      <c r="I207" s="74">
        <v>210000</v>
      </c>
      <c r="J207" s="74">
        <v>210000</v>
      </c>
    </row>
    <row r="208" spans="1:10" ht="77.25" customHeight="1">
      <c r="A208" s="17" t="s">
        <v>114</v>
      </c>
      <c r="B208" s="21" t="s">
        <v>336</v>
      </c>
      <c r="C208" s="64">
        <v>100</v>
      </c>
      <c r="D208" s="74">
        <v>3035847</v>
      </c>
      <c r="E208" s="91">
        <v>1826243</v>
      </c>
      <c r="F208" s="91">
        <v>1826243</v>
      </c>
      <c r="G208" s="74">
        <v>2506941</v>
      </c>
      <c r="H208" s="74">
        <v>2506941</v>
      </c>
      <c r="I208" s="74">
        <v>3035847</v>
      </c>
      <c r="J208" s="74">
        <v>3035847</v>
      </c>
    </row>
    <row r="209" spans="1:10" ht="112.5">
      <c r="A209" s="17" t="s">
        <v>152</v>
      </c>
      <c r="B209" s="8" t="s">
        <v>337</v>
      </c>
      <c r="C209" s="64">
        <v>100</v>
      </c>
      <c r="D209" s="88">
        <v>359198.69</v>
      </c>
      <c r="E209" s="91"/>
      <c r="F209" s="91"/>
      <c r="G209" s="74"/>
      <c r="H209" s="74"/>
      <c r="I209" s="88">
        <v>359198.69</v>
      </c>
      <c r="J209" s="88">
        <v>359198.69</v>
      </c>
    </row>
    <row r="210" spans="1:10" ht="93" customHeight="1">
      <c r="A210" s="14" t="s">
        <v>115</v>
      </c>
      <c r="B210" s="8" t="s">
        <v>338</v>
      </c>
      <c r="C210" s="45">
        <v>100</v>
      </c>
      <c r="D210" s="74">
        <v>674816.19</v>
      </c>
      <c r="E210" s="91">
        <v>485625.07</v>
      </c>
      <c r="F210" s="91">
        <v>485625.07</v>
      </c>
      <c r="G210" s="74">
        <v>511363</v>
      </c>
      <c r="H210" s="74">
        <v>511363</v>
      </c>
      <c r="I210" s="91">
        <v>706226.68</v>
      </c>
      <c r="J210" s="91">
        <v>706226.68</v>
      </c>
    </row>
    <row r="211" spans="1:10" ht="57" customHeight="1">
      <c r="A211" s="14" t="s">
        <v>283</v>
      </c>
      <c r="B211" s="8" t="s">
        <v>338</v>
      </c>
      <c r="C211" s="45">
        <v>200</v>
      </c>
      <c r="D211" s="74">
        <v>25853.39</v>
      </c>
      <c r="E211" s="91">
        <v>26313.89</v>
      </c>
      <c r="F211" s="91">
        <v>26313.89</v>
      </c>
      <c r="G211" s="74">
        <v>25839.39</v>
      </c>
      <c r="H211" s="74">
        <v>25839.39</v>
      </c>
      <c r="I211" s="91">
        <v>25853.39</v>
      </c>
      <c r="J211" s="91">
        <v>25853.39</v>
      </c>
    </row>
    <row r="212" spans="1:10" ht="56.25">
      <c r="A212" s="22" t="s">
        <v>163</v>
      </c>
      <c r="B212" s="8" t="s">
        <v>339</v>
      </c>
      <c r="C212" s="45">
        <v>200</v>
      </c>
      <c r="D212" s="115">
        <v>4439.3999999999996</v>
      </c>
      <c r="E212" s="91">
        <v>4718.3999999999996</v>
      </c>
      <c r="F212" s="91">
        <v>4718.3999999999996</v>
      </c>
      <c r="G212" s="74">
        <v>4513.8</v>
      </c>
      <c r="H212" s="74">
        <v>4513.8</v>
      </c>
      <c r="I212" s="115">
        <v>4439.3999999999996</v>
      </c>
      <c r="J212" s="115">
        <v>4439.3999999999996</v>
      </c>
    </row>
    <row r="213" spans="1:10" ht="73.5" customHeight="1">
      <c r="A213" s="22" t="s">
        <v>308</v>
      </c>
      <c r="B213" s="88" t="s">
        <v>340</v>
      </c>
      <c r="C213" s="83">
        <v>100</v>
      </c>
      <c r="D213" s="74">
        <v>5252351</v>
      </c>
      <c r="E213" s="91">
        <v>4018739</v>
      </c>
      <c r="F213" s="91">
        <v>4018739</v>
      </c>
      <c r="G213" s="74">
        <v>3911706</v>
      </c>
      <c r="H213" s="74">
        <v>3911706</v>
      </c>
      <c r="I213" s="74">
        <v>5252351</v>
      </c>
      <c r="J213" s="74">
        <v>5252351</v>
      </c>
    </row>
    <row r="214" spans="1:10" ht="56.25">
      <c r="A214" s="28" t="s">
        <v>309</v>
      </c>
      <c r="B214" s="88" t="s">
        <v>340</v>
      </c>
      <c r="C214" s="83">
        <v>200</v>
      </c>
      <c r="D214" s="74">
        <v>5585870</v>
      </c>
      <c r="E214" s="91">
        <v>1074530</v>
      </c>
      <c r="F214" s="91">
        <v>2224845</v>
      </c>
      <c r="G214" s="74">
        <v>510000</v>
      </c>
      <c r="H214" s="74"/>
      <c r="I214" s="74">
        <v>5585870</v>
      </c>
      <c r="J214" s="74">
        <v>3585870</v>
      </c>
    </row>
    <row r="215" spans="1:10" ht="37.5">
      <c r="A215" s="90" t="s">
        <v>310</v>
      </c>
      <c r="B215" s="88" t="s">
        <v>340</v>
      </c>
      <c r="C215" s="83">
        <v>800</v>
      </c>
      <c r="D215" s="74">
        <v>140000</v>
      </c>
      <c r="E215" s="91">
        <v>140000</v>
      </c>
      <c r="F215" s="91">
        <v>140000</v>
      </c>
      <c r="G215" s="74">
        <v>140000</v>
      </c>
      <c r="H215" s="74"/>
      <c r="I215" s="74">
        <v>140000</v>
      </c>
      <c r="J215" s="74">
        <v>140000</v>
      </c>
    </row>
    <row r="216" spans="1:10" ht="37.5">
      <c r="A216" s="30" t="s">
        <v>331</v>
      </c>
      <c r="B216" s="19" t="s">
        <v>341</v>
      </c>
      <c r="C216" s="48"/>
      <c r="D216" s="76">
        <f>SUM(D217:D219)</f>
        <v>2086778</v>
      </c>
      <c r="E216" s="76"/>
      <c r="F216" s="76"/>
      <c r="G216" s="76">
        <f>SUM(G217:G219)</f>
        <v>1342428</v>
      </c>
      <c r="H216" s="76">
        <f>SUM(H217:H219)</f>
        <v>1342428</v>
      </c>
      <c r="I216" s="76">
        <f t="shared" ref="I216:J216" si="68">SUM(I217:I219)</f>
        <v>2082778</v>
      </c>
      <c r="J216" s="76">
        <f t="shared" si="68"/>
        <v>2086778</v>
      </c>
    </row>
    <row r="217" spans="1:10" ht="77.25" customHeight="1">
      <c r="A217" s="86" t="s">
        <v>284</v>
      </c>
      <c r="B217" s="8" t="s">
        <v>342</v>
      </c>
      <c r="C217" s="71">
        <v>100</v>
      </c>
      <c r="D217" s="74">
        <v>1721873</v>
      </c>
      <c r="E217" s="74">
        <v>876301</v>
      </c>
      <c r="F217" s="74">
        <v>876301</v>
      </c>
      <c r="G217" s="74">
        <v>1337428</v>
      </c>
      <c r="H217" s="74">
        <v>1337428</v>
      </c>
      <c r="I217" s="91">
        <v>1721873</v>
      </c>
      <c r="J217" s="91">
        <v>1721873</v>
      </c>
    </row>
    <row r="218" spans="1:10" ht="41.25" customHeight="1">
      <c r="A218" s="86" t="s">
        <v>351</v>
      </c>
      <c r="B218" s="8" t="s">
        <v>342</v>
      </c>
      <c r="C218" s="71">
        <v>200</v>
      </c>
      <c r="D218" s="74">
        <v>30000</v>
      </c>
      <c r="E218" s="74"/>
      <c r="F218" s="74"/>
      <c r="G218" s="74">
        <v>5000</v>
      </c>
      <c r="H218" s="74">
        <v>5000</v>
      </c>
      <c r="I218" s="91">
        <v>30000</v>
      </c>
      <c r="J218" s="91">
        <v>30000</v>
      </c>
    </row>
    <row r="219" spans="1:10" ht="122.25" customHeight="1">
      <c r="A219" s="86" t="s">
        <v>328</v>
      </c>
      <c r="B219" s="8" t="s">
        <v>343</v>
      </c>
      <c r="C219" s="71">
        <v>100</v>
      </c>
      <c r="D219" s="74">
        <v>334905</v>
      </c>
      <c r="E219" s="74"/>
      <c r="F219" s="74"/>
      <c r="G219" s="74"/>
      <c r="H219" s="74"/>
      <c r="I219" s="91">
        <v>330905</v>
      </c>
      <c r="J219" s="91">
        <v>334905</v>
      </c>
    </row>
    <row r="220" spans="1:10" ht="45" customHeight="1">
      <c r="A220" s="103" t="s">
        <v>332</v>
      </c>
      <c r="B220" s="104" t="s">
        <v>344</v>
      </c>
      <c r="C220" s="83"/>
      <c r="D220" s="76">
        <f>SUM(D221:D226)</f>
        <v>460000</v>
      </c>
      <c r="E220" s="76"/>
      <c r="F220" s="76"/>
      <c r="G220" s="76">
        <f>SUM(G221:G225)</f>
        <v>100123.2</v>
      </c>
      <c r="H220" s="76">
        <f>SUM(H221:H225)</f>
        <v>50000</v>
      </c>
      <c r="I220" s="76">
        <f t="shared" ref="I220:J220" si="69">SUM(I221:I226)</f>
        <v>381721.7</v>
      </c>
      <c r="J220" s="76">
        <f t="shared" si="69"/>
        <v>370000</v>
      </c>
    </row>
    <row r="221" spans="1:10" ht="39.75" customHeight="1">
      <c r="A221" s="14" t="s">
        <v>144</v>
      </c>
      <c r="B221" s="8" t="s">
        <v>345</v>
      </c>
      <c r="C221" s="45">
        <v>800</v>
      </c>
      <c r="D221" s="74">
        <v>50000</v>
      </c>
      <c r="E221" s="91">
        <v>18000</v>
      </c>
      <c r="F221" s="91">
        <v>18000</v>
      </c>
      <c r="G221" s="74">
        <v>50000</v>
      </c>
      <c r="H221" s="74">
        <v>50000</v>
      </c>
      <c r="I221" s="74">
        <v>50000</v>
      </c>
      <c r="J221" s="74">
        <v>50000</v>
      </c>
    </row>
    <row r="222" spans="1:10" ht="43.5" customHeight="1">
      <c r="A222" s="9" t="s">
        <v>211</v>
      </c>
      <c r="B222" s="8" t="s">
        <v>346</v>
      </c>
      <c r="C222" s="70">
        <v>200</v>
      </c>
      <c r="D222" s="84">
        <v>100000</v>
      </c>
      <c r="E222" s="91"/>
      <c r="F222" s="91"/>
      <c r="G222" s="84">
        <v>50000</v>
      </c>
      <c r="H222" s="84"/>
      <c r="I222" s="91">
        <v>100000</v>
      </c>
      <c r="J222" s="91">
        <v>100000</v>
      </c>
    </row>
    <row r="223" spans="1:10" ht="56.25" customHeight="1">
      <c r="A223" s="9" t="s">
        <v>389</v>
      </c>
      <c r="B223" s="8" t="s">
        <v>352</v>
      </c>
      <c r="C223" s="45">
        <v>200</v>
      </c>
      <c r="D223" s="74">
        <v>20000</v>
      </c>
      <c r="E223" s="91"/>
      <c r="F223" s="91"/>
      <c r="G223" s="84"/>
      <c r="H223" s="84"/>
      <c r="I223" s="91">
        <v>20000</v>
      </c>
      <c r="J223" s="91">
        <v>20000</v>
      </c>
    </row>
    <row r="224" spans="1:10" ht="58.5" customHeight="1">
      <c r="A224" s="9" t="s">
        <v>359</v>
      </c>
      <c r="B224" s="41" t="s">
        <v>353</v>
      </c>
      <c r="C224" s="45">
        <v>200</v>
      </c>
      <c r="D224" s="74">
        <v>200000</v>
      </c>
      <c r="E224" s="91"/>
      <c r="F224" s="91"/>
      <c r="G224" s="84"/>
      <c r="H224" s="84"/>
      <c r="I224" s="91">
        <v>200000</v>
      </c>
      <c r="J224" s="91">
        <v>200000</v>
      </c>
    </row>
    <row r="225" spans="1:10" ht="75">
      <c r="A225" s="27" t="s">
        <v>297</v>
      </c>
      <c r="B225" s="53" t="s">
        <v>347</v>
      </c>
      <c r="C225" s="45">
        <v>200</v>
      </c>
      <c r="D225" s="97">
        <v>0</v>
      </c>
      <c r="E225" s="91">
        <v>355.08</v>
      </c>
      <c r="F225" s="91"/>
      <c r="G225" s="97">
        <v>123.2</v>
      </c>
      <c r="H225" s="97"/>
      <c r="I225" s="91">
        <v>11721.7</v>
      </c>
      <c r="J225" s="91"/>
    </row>
    <row r="226" spans="1:10" ht="57.75" customHeight="1">
      <c r="A226" s="27" t="s">
        <v>360</v>
      </c>
      <c r="B226" s="8" t="s">
        <v>367</v>
      </c>
      <c r="C226" s="64">
        <v>300</v>
      </c>
      <c r="D226" s="106">
        <v>90000</v>
      </c>
      <c r="E226" s="120"/>
      <c r="F226" s="120"/>
      <c r="G226" s="106"/>
      <c r="H226" s="106"/>
      <c r="I226" s="91"/>
      <c r="J226" s="91"/>
    </row>
    <row r="227" spans="1:10" ht="15.75">
      <c r="A227" s="3" t="s">
        <v>0</v>
      </c>
      <c r="B227" s="4"/>
      <c r="C227" s="72"/>
      <c r="D227" s="87">
        <f>D10+D78+D101+D111+D123+D131+D145+D168+D180+D203+D184+D188+D191+D195+D199</f>
        <v>201596631.30000001</v>
      </c>
      <c r="E227" s="87" t="e">
        <f>E10+E78+E101+E111+E123+E131+#REF!+E145+#REF!+E168+E180+E203+E184+E188+E191+E195+E199</f>
        <v>#REF!</v>
      </c>
      <c r="F227" s="87" t="e">
        <f>F10+F78+F101+F111+F123+F131+#REF!+F145+#REF!+F168+F180+F203+F184+F188+F191+F195+F199</f>
        <v>#REF!</v>
      </c>
      <c r="G227" s="87" t="e">
        <f>G10+G78+G101+G111+G123+G131+#REF!+G145+#REF!+G168+G180+G203+G184+G188+G191+G195+G199</f>
        <v>#REF!</v>
      </c>
      <c r="H227" s="87" t="e">
        <f>H10+H78+H101+H111+H123+H131+#REF!+H145+#REF!+H168+H180+H203+H184+H188+H191+H195+H199</f>
        <v>#REF!</v>
      </c>
      <c r="I227" s="87">
        <f>I10+I78+I101+I111+I123+I131+I145+I168+I180+I203+I184+I188+I191+I195+I199</f>
        <v>188104557.33000001</v>
      </c>
      <c r="J227" s="87">
        <f>J10+J78+J101+J111+J123+J131+J145+J168+J180+J203+J184+J188+J191+J195+J199</f>
        <v>177313542.66</v>
      </c>
    </row>
  </sheetData>
  <mergeCells count="12">
    <mergeCell ref="I8:I9"/>
    <mergeCell ref="J8:J9"/>
    <mergeCell ref="F8:F9"/>
    <mergeCell ref="G8:G9"/>
    <mergeCell ref="H8:H9"/>
    <mergeCell ref="A5:C6"/>
    <mergeCell ref="A7:C7"/>
    <mergeCell ref="D8:D9"/>
    <mergeCell ref="E8:E9"/>
    <mergeCell ref="A8:A9"/>
    <mergeCell ref="B8:B9"/>
    <mergeCell ref="C8:C9"/>
  </mergeCells>
  <pageMargins left="0.70866141732283472" right="0.15748031496062992" top="0.27559055118110237" bottom="0.43307086614173229" header="0.15748031496062992" footer="0.31496062992125984"/>
  <pageSetup paperSize="9" scale="55"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2024-12-20T12:33:24Z</cp:lastPrinted>
  <dcterms:created xsi:type="dcterms:W3CDTF">2008-10-31T06:19:29Z</dcterms:created>
  <dcterms:modified xsi:type="dcterms:W3CDTF">2024-12-28T06:36:58Z</dcterms:modified>
</cp:coreProperties>
</file>