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5" sheetId="8" r:id="rId1"/>
  </sheets>
  <externalReferences>
    <externalReference r:id="rId2"/>
  </externalReferences>
  <calcPr calcId="124519"/>
</workbook>
</file>

<file path=xl/calcChain.xml><?xml version="1.0" encoding="utf-8"?>
<calcChain xmlns="http://schemas.openxmlformats.org/spreadsheetml/2006/main">
  <c r="H25" i="8"/>
  <c r="G25"/>
  <c r="H24" l="1"/>
  <c r="G84"/>
  <c r="G12"/>
  <c r="G11" s="1"/>
  <c r="H12"/>
  <c r="H11" s="1"/>
  <c r="H213"/>
  <c r="G213"/>
  <c r="D213"/>
  <c r="H209"/>
  <c r="G209"/>
  <c r="D209"/>
  <c r="H197"/>
  <c r="G197"/>
  <c r="D197"/>
  <c r="F196"/>
  <c r="E196"/>
  <c r="H194"/>
  <c r="H193" s="1"/>
  <c r="H192" s="1"/>
  <c r="G194"/>
  <c r="G193" s="1"/>
  <c r="G192" s="1"/>
  <c r="F194"/>
  <c r="F193" s="1"/>
  <c r="F192" s="1"/>
  <c r="E194"/>
  <c r="E193" s="1"/>
  <c r="E192" s="1"/>
  <c r="D194"/>
  <c r="D193" s="1"/>
  <c r="D192" s="1"/>
  <c r="H190"/>
  <c r="G190"/>
  <c r="D190"/>
  <c r="H188"/>
  <c r="G188"/>
  <c r="G187" s="1"/>
  <c r="G186" s="1"/>
  <c r="F188"/>
  <c r="F187" s="1"/>
  <c r="F186" s="1"/>
  <c r="E188"/>
  <c r="E187" s="1"/>
  <c r="E186" s="1"/>
  <c r="D188"/>
  <c r="D187" s="1"/>
  <c r="D186" s="1"/>
  <c r="H187"/>
  <c r="H186" s="1"/>
  <c r="H184"/>
  <c r="H183" s="1"/>
  <c r="H182" s="1"/>
  <c r="G184"/>
  <c r="G183" s="1"/>
  <c r="G182" s="1"/>
  <c r="F184"/>
  <c r="F183" s="1"/>
  <c r="F182" s="1"/>
  <c r="E184"/>
  <c r="E183" s="1"/>
  <c r="E182" s="1"/>
  <c r="D184"/>
  <c r="D183" s="1"/>
  <c r="D182" s="1"/>
  <c r="H180"/>
  <c r="H179" s="1"/>
  <c r="G180"/>
  <c r="G179" s="1"/>
  <c r="F180"/>
  <c r="E180"/>
  <c r="D180"/>
  <c r="F179"/>
  <c r="E179"/>
  <c r="D179"/>
  <c r="H177"/>
  <c r="G177"/>
  <c r="F177"/>
  <c r="E177"/>
  <c r="E176" s="1"/>
  <c r="E175" s="1"/>
  <c r="D177"/>
  <c r="D176" s="1"/>
  <c r="D175" s="1"/>
  <c r="H176"/>
  <c r="H175" s="1"/>
  <c r="G176"/>
  <c r="G175" s="1"/>
  <c r="F176"/>
  <c r="F175" s="1"/>
  <c r="H173"/>
  <c r="G173"/>
  <c r="F173"/>
  <c r="F171" s="1"/>
  <c r="E173"/>
  <c r="E171" s="1"/>
  <c r="D173"/>
  <c r="D172" s="1"/>
  <c r="D171" s="1"/>
  <c r="H172"/>
  <c r="H171" s="1"/>
  <c r="G172"/>
  <c r="G171" s="1"/>
  <c r="H168"/>
  <c r="H167" s="1"/>
  <c r="H166" s="1"/>
  <c r="G168"/>
  <c r="G167" s="1"/>
  <c r="G166" s="1"/>
  <c r="F168"/>
  <c r="F167" s="1"/>
  <c r="F166" s="1"/>
  <c r="E168"/>
  <c r="D168"/>
  <c r="E167"/>
  <c r="E166" s="1"/>
  <c r="D167"/>
  <c r="D166"/>
  <c r="H164"/>
  <c r="G164"/>
  <c r="F164"/>
  <c r="E164"/>
  <c r="E163" s="1"/>
  <c r="D164"/>
  <c r="D163" s="1"/>
  <c r="H163"/>
  <c r="G163"/>
  <c r="F163"/>
  <c r="F159" s="1"/>
  <c r="H161"/>
  <c r="G161"/>
  <c r="G160" s="1"/>
  <c r="F161"/>
  <c r="E161"/>
  <c r="E160" s="1"/>
  <c r="D161"/>
  <c r="D160" s="1"/>
  <c r="H160"/>
  <c r="F160"/>
  <c r="H157"/>
  <c r="H156" s="1"/>
  <c r="H155" s="1"/>
  <c r="G157"/>
  <c r="G156" s="1"/>
  <c r="G155" s="1"/>
  <c r="F157"/>
  <c r="F156" s="1"/>
  <c r="F155" s="1"/>
  <c r="E157"/>
  <c r="E156" s="1"/>
  <c r="E155" s="1"/>
  <c r="D157"/>
  <c r="D156" s="1"/>
  <c r="D155" s="1"/>
  <c r="H153"/>
  <c r="H152" s="1"/>
  <c r="G153"/>
  <c r="G152" s="1"/>
  <c r="F153"/>
  <c r="F152" s="1"/>
  <c r="E153"/>
  <c r="E152" s="1"/>
  <c r="D153"/>
  <c r="D152" s="1"/>
  <c r="H150"/>
  <c r="H149" s="1"/>
  <c r="G150"/>
  <c r="G149" s="1"/>
  <c r="F150"/>
  <c r="E150"/>
  <c r="D150"/>
  <c r="D149" s="1"/>
  <c r="F149"/>
  <c r="E149"/>
  <c r="H147"/>
  <c r="H146" s="1"/>
  <c r="G147"/>
  <c r="F147"/>
  <c r="F146" s="1"/>
  <c r="E147"/>
  <c r="E146" s="1"/>
  <c r="D147"/>
  <c r="D146" s="1"/>
  <c r="G146"/>
  <c r="H144"/>
  <c r="H143" s="1"/>
  <c r="G144"/>
  <c r="G143" s="1"/>
  <c r="F144"/>
  <c r="F143" s="1"/>
  <c r="E144"/>
  <c r="D144"/>
  <c r="D143" s="1"/>
  <c r="E143"/>
  <c r="H141"/>
  <c r="H140" s="1"/>
  <c r="G141"/>
  <c r="G140" s="1"/>
  <c r="F141"/>
  <c r="F140" s="1"/>
  <c r="E141"/>
  <c r="E140" s="1"/>
  <c r="D141"/>
  <c r="D140"/>
  <c r="H137"/>
  <c r="H136" s="1"/>
  <c r="G137"/>
  <c r="G136" s="1"/>
  <c r="F137"/>
  <c r="F136" s="1"/>
  <c r="E137"/>
  <c r="E136" s="1"/>
  <c r="D137"/>
  <c r="D136" s="1"/>
  <c r="H132"/>
  <c r="H131" s="1"/>
  <c r="G132"/>
  <c r="G131" s="1"/>
  <c r="F132"/>
  <c r="F131" s="1"/>
  <c r="E132"/>
  <c r="E131" s="1"/>
  <c r="D132"/>
  <c r="D131" s="1"/>
  <c r="H128"/>
  <c r="H127" s="1"/>
  <c r="G128"/>
  <c r="G127" s="1"/>
  <c r="F128"/>
  <c r="F127" s="1"/>
  <c r="E128"/>
  <c r="E127" s="1"/>
  <c r="D128"/>
  <c r="D127" s="1"/>
  <c r="F126"/>
  <c r="F125" s="1"/>
  <c r="E126"/>
  <c r="E125" s="1"/>
  <c r="H125"/>
  <c r="G125"/>
  <c r="D125"/>
  <c r="H123"/>
  <c r="G123"/>
  <c r="G122" s="1"/>
  <c r="F123"/>
  <c r="F122" s="1"/>
  <c r="E123"/>
  <c r="E122" s="1"/>
  <c r="D123"/>
  <c r="D122" s="1"/>
  <c r="H122"/>
  <c r="H119"/>
  <c r="H118" s="1"/>
  <c r="G119"/>
  <c r="G118" s="1"/>
  <c r="F119"/>
  <c r="F118" s="1"/>
  <c r="E119"/>
  <c r="E118" s="1"/>
  <c r="D119"/>
  <c r="D118" s="1"/>
  <c r="H115"/>
  <c r="H114" s="1"/>
  <c r="G115"/>
  <c r="G114" s="1"/>
  <c r="G113" s="1"/>
  <c r="F115"/>
  <c r="F114" s="1"/>
  <c r="E115"/>
  <c r="D115"/>
  <c r="D114" s="1"/>
  <c r="D113" s="1"/>
  <c r="E114"/>
  <c r="H111"/>
  <c r="G111"/>
  <c r="F111"/>
  <c r="E111"/>
  <c r="D111"/>
  <c r="H108"/>
  <c r="G108"/>
  <c r="G107" s="1"/>
  <c r="F108"/>
  <c r="E108"/>
  <c r="E107" s="1"/>
  <c r="D108"/>
  <c r="D107"/>
  <c r="H103"/>
  <c r="H102" s="1"/>
  <c r="G103"/>
  <c r="G102" s="1"/>
  <c r="F103"/>
  <c r="F102" s="1"/>
  <c r="E103"/>
  <c r="E102" s="1"/>
  <c r="D103"/>
  <c r="D102" s="1"/>
  <c r="H99"/>
  <c r="H93" s="1"/>
  <c r="H92" s="1"/>
  <c r="H91" s="1"/>
  <c r="G99"/>
  <c r="G93" s="1"/>
  <c r="G92" s="1"/>
  <c r="G91" s="1"/>
  <c r="D99"/>
  <c r="D93" s="1"/>
  <c r="D92" s="1"/>
  <c r="D91" s="1"/>
  <c r="F93"/>
  <c r="F92" s="1"/>
  <c r="F91" s="1"/>
  <c r="E93"/>
  <c r="E92"/>
  <c r="E91" s="1"/>
  <c r="H89"/>
  <c r="H88" s="1"/>
  <c r="G89"/>
  <c r="G88" s="1"/>
  <c r="F89"/>
  <c r="F88" s="1"/>
  <c r="E89"/>
  <c r="E88" s="1"/>
  <c r="D89"/>
  <c r="D88"/>
  <c r="H86"/>
  <c r="G86"/>
  <c r="F86"/>
  <c r="E86"/>
  <c r="D86"/>
  <c r="H84"/>
  <c r="F84"/>
  <c r="E84"/>
  <c r="D84"/>
  <c r="H81"/>
  <c r="G81"/>
  <c r="F81"/>
  <c r="E81"/>
  <c r="D81"/>
  <c r="D80" s="1"/>
  <c r="H77"/>
  <c r="H76" s="1"/>
  <c r="G77"/>
  <c r="G76" s="1"/>
  <c r="F77"/>
  <c r="F76" s="1"/>
  <c r="E77"/>
  <c r="E76" s="1"/>
  <c r="D77"/>
  <c r="D76" s="1"/>
  <c r="H72"/>
  <c r="G72"/>
  <c r="F72"/>
  <c r="E72"/>
  <c r="D72"/>
  <c r="H71"/>
  <c r="G71"/>
  <c r="F71"/>
  <c r="E71"/>
  <c r="D71"/>
  <c r="H68"/>
  <c r="H67" s="1"/>
  <c r="G68"/>
  <c r="G67" s="1"/>
  <c r="F68"/>
  <c r="E68"/>
  <c r="D68"/>
  <c r="F67"/>
  <c r="E67"/>
  <c r="D67"/>
  <c r="H65"/>
  <c r="H64" s="1"/>
  <c r="G65"/>
  <c r="G64" s="1"/>
  <c r="F65"/>
  <c r="E65"/>
  <c r="D65"/>
  <c r="D64" s="1"/>
  <c r="F64"/>
  <c r="E64"/>
  <c r="H57"/>
  <c r="G57"/>
  <c r="G56" s="1"/>
  <c r="F57"/>
  <c r="F56" s="1"/>
  <c r="E57"/>
  <c r="E56" s="1"/>
  <c r="D57"/>
  <c r="D56" s="1"/>
  <c r="H56"/>
  <c r="H54"/>
  <c r="H53" s="1"/>
  <c r="G54"/>
  <c r="G53" s="1"/>
  <c r="F54"/>
  <c r="F53" s="1"/>
  <c r="E54"/>
  <c r="E53" s="1"/>
  <c r="D54"/>
  <c r="D53" s="1"/>
  <c r="H50"/>
  <c r="H49" s="1"/>
  <c r="G50"/>
  <c r="G49" s="1"/>
  <c r="F50"/>
  <c r="F49" s="1"/>
  <c r="E50"/>
  <c r="E49" s="1"/>
  <c r="D50"/>
  <c r="D49" s="1"/>
  <c r="G24"/>
  <c r="F25"/>
  <c r="F24" s="1"/>
  <c r="E25"/>
  <c r="D25"/>
  <c r="D24" s="1"/>
  <c r="E24"/>
  <c r="F12"/>
  <c r="F11" s="1"/>
  <c r="E12"/>
  <c r="E11" s="1"/>
  <c r="D12"/>
  <c r="D11" s="1"/>
  <c r="E80" l="1"/>
  <c r="H107"/>
  <c r="H101" s="1"/>
  <c r="H196"/>
  <c r="G101"/>
  <c r="D121"/>
  <c r="H121"/>
  <c r="H113"/>
  <c r="D135"/>
  <c r="F172"/>
  <c r="E101"/>
  <c r="E135"/>
  <c r="G159"/>
  <c r="E172"/>
  <c r="G80"/>
  <c r="G70" s="1"/>
  <c r="D101"/>
  <c r="F107"/>
  <c r="F101" s="1"/>
  <c r="E159"/>
  <c r="D196"/>
  <c r="H80"/>
  <c r="H70" s="1"/>
  <c r="F80"/>
  <c r="F113"/>
  <c r="F70"/>
  <c r="D159"/>
  <c r="E10"/>
  <c r="G135"/>
  <c r="H159"/>
  <c r="D70"/>
  <c r="H10"/>
  <c r="G196"/>
  <c r="E70"/>
  <c r="D10"/>
  <c r="E113"/>
  <c r="E121"/>
  <c r="F135"/>
  <c r="G10"/>
  <c r="G121"/>
  <c r="H135"/>
  <c r="F10"/>
  <c r="F121"/>
  <c r="H219" l="1"/>
  <c r="G219"/>
  <c r="E219"/>
  <c r="D219"/>
  <c r="F219"/>
</calcChain>
</file>

<file path=xl/sharedStrings.xml><?xml version="1.0" encoding="utf-8"?>
<sst xmlns="http://schemas.openxmlformats.org/spreadsheetml/2006/main" count="443" uniqueCount="404">
  <si>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</si>
  <si>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</si>
  <si>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</si>
  <si>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</si>
  <si>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</si>
  <si>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</si>
  <si>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</si>
  <si>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</si>
  <si>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</si>
  <si>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</si>
  <si>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</si>
  <si>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</si>
  <si>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«Развитие физической культуры, спорта, туризма и повышение эффективности реализации молодежной политики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</si>
  <si>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</si>
  <si>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</si>
  <si>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</si>
  <si>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</si>
  <si>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</si>
  <si>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</si>
  <si>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</si>
  <si>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</si>
  <si>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</si>
  <si>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</si>
  <si>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</si>
  <si>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</si>
  <si>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</si>
  <si>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</si>
  <si>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</si>
  <si>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</si>
  <si>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</si>
  <si>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</si>
  <si>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</si>
  <si>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</si>
  <si>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</si>
  <si>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</si>
  <si>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</si>
  <si>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</si>
  <si>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</si>
  <si>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</si>
  <si>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</si>
  <si>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</si>
  <si>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</si>
  <si>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</si>
  <si>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</si>
  <si>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</si>
  <si>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</si>
  <si>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</si>
  <si>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</si>
  <si>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</si>
  <si>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</si>
  <si>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</si>
  <si>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</si>
  <si>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</si>
  <si>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</si>
  <si>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</si>
  <si>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</si>
  <si>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</si>
  <si>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</si>
  <si>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</si>
  <si>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</si>
  <si>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</si>
  <si>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</si>
  <si>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</si>
  <si>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</si>
  <si>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</si>
  <si>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</si>
  <si>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</si>
  <si>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</si>
  <si>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</si>
  <si>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</si>
  <si>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</si>
  <si>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</si>
  <si>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</si>
  <si>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</si>
  <si>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</si>
  <si>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</si>
  <si>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</si>
  <si>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</si>
  <si>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</si>
  <si>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</si>
  <si>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</si>
  <si>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</si>
  <si>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</si>
  <si>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</si>
  <si>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</si>
  <si>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</si>
  <si>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</si>
  <si>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</si>
  <si>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</si>
  <si>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</si>
  <si>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</si>
  <si>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</si>
  <si>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</si>
  <si>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</si>
  <si>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</si>
  <si>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</si>
  <si>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</si>
  <si>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</si>
  <si>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</si>
  <si>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</si>
  <si>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</si>
  <si>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</si>
  <si>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</si>
  <si>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</si>
  <si>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</si>
  <si>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</si>
  <si>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</si>
  <si>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</si>
  <si>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</si>
  <si>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</si>
  <si>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</si>
  <si>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</si>
  <si>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</si>
  <si>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</si>
  <si>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</si>
  <si>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</si>
  <si>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</si>
  <si>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</si>
  <si>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</si>
  <si>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</si>
  <si>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</si>
  <si>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</si>
  <si>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</si>
  <si>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</si>
  <si>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</si>
  <si>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</si>
  <si>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</si>
  <si>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</si>
  <si>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</si>
  <si>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</si>
  <si>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</si>
  <si>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</si>
  <si>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</si>
  <si>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</si>
  <si>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09 0 00 00000 </t>
  </si>
  <si>
    <t>Подпрограмма « Развитие физической культуры, спорта и молодежной политики Лухского муниципального района».</t>
  </si>
  <si>
    <t>09 2 00 00000 </t>
  </si>
  <si>
    <t>Основное мероприятие « Развитие физической культуры, спорта и молодежной политики Лухского муниципального района».</t>
  </si>
  <si>
    <t>09 2 01 00000 </t>
  </si>
  <si>
    <t>09 2 01 00420</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</si>
  <si>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</si>
  <si>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</si>
  <si>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</si>
  <si>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</si>
  <si>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</si>
  <si>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</si>
  <si>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</si>
  <si>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</si>
  <si>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</si>
  <si>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</si>
  <si>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</si>
  <si>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</si>
  <si>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</si>
  <si>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</si>
  <si>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</si>
  <si>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</si>
  <si>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</si>
  <si>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</si>
  <si>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</si>
  <si>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</si>
  <si>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</si>
  <si>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</si>
  <si>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</si>
  <si>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</si>
  <si>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</si>
  <si>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</si>
  <si>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</si>
  <si>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</si>
  <si>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Мероприятия для детей и молодежи в рамках подпрограммы «Патриотическое, духовно-нравственное воспитание молодежи в Лухском муниципальном районе».(Закупка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</si>
  <si>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</si>
  <si>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</si>
  <si>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</si>
  <si>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</si>
  <si>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</si>
  <si>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</si>
  <si>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</si>
  <si>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физической культуры, спорта и молодежной политики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</si>
  <si>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</si>
  <si>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</si>
  <si>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</si>
  <si>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</si>
  <si>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</si>
  <si>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</si>
  <si>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</si>
  <si>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</si>
  <si>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</si>
  <si>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</si>
  <si>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</si>
  <si>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</si>
  <si>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</si>
  <si>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</si>
  <si>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</si>
  <si>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</si>
  <si>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</si>
  <si>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</si>
  <si>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Информационная открытость органов местного самоуправления  Лухского муниципального района Ивановской области и общественные связи.</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</si>
  <si>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</si>
  <si>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</si>
  <si>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</si>
  <si>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</si>
  <si>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</si>
  <si>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</si>
  <si>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</si>
  <si>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</si>
  <si>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</si>
  <si>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</si>
  <si>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</si>
  <si>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</si>
  <si>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</si>
  <si>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</si>
  <si>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</si>
  <si>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</si>
  <si>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</si>
  <si>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</si>
  <si>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</si>
  <si>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</si>
  <si>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</si>
  <si>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</si>
  <si>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</si>
  <si>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</si>
  <si>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</si>
  <si>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</si>
  <si>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</si>
  <si>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</si>
  <si>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</si>
  <si>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</si>
  <si>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</si>
  <si>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</si>
  <si>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</si>
  <si>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</si>
  <si>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</si>
  <si>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</si>
  <si>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</si>
  <si>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</si>
  <si>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</si>
  <si>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</si>
  <si>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</si>
  <si>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</si>
  <si>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</si>
  <si>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</si>
  <si>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</si>
  <si>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</si>
  <si>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</si>
  <si>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</si>
  <si>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</si>
  <si>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</si>
  <si>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</si>
  <si>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</si>
  <si>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</si>
  <si>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</si>
  <si>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</si>
  <si>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</si>
  <si>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</si>
  <si>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</si>
  <si>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</si>
  <si>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</si>
  <si>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</si>
  <si>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</si>
  <si>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</si>
  <si>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</si>
  <si>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</si>
  <si>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</si>
  <si>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</si>
  <si>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</si>
  <si>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</si>
  <si>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</si>
  <si>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</si>
  <si>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</si>
  <si>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</si>
  <si>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</si>
  <si>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</si>
  <si>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</si>
  <si>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</si>
  <si>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</si>
  <si>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</si>
  <si>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</si>
  <si>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</si>
  <si>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</si>
  <si>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</si>
  <si>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</si>
  <si>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</si>
  <si>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</si>
  <si>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</si>
  <si>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</si>
  <si>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</si>
  <si>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</si>
  <si>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</si>
  <si>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</si>
  <si>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</si>
  <si>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</si>
  <si>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</si>
  <si>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</si>
  <si>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</si>
  <si>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</si>
  <si>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</si>
  <si>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</si>
  <si>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</si>
  <si>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</si>
  <si>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</si>
  <si>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</si>
  <si>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</si>
  <si>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</si>
  <si>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</si>
  <si>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</si>
  <si>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</si>
  <si>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</si>
  <si>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</si>
  <si>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</si>
  <si>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</si>
  <si>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</si>
  <si>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</si>
  <si>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</si>
  <si>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</si>
  <si>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</si>
  <si>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08 5 01 00400</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</si>
  <si>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</si>
  <si>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</si>
  <si>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</si>
  <si>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</si>
  <si>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</si>
  <si>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</si>
  <si>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</si>
  <si>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</si>
  <si>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</si>
  <si>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</si>
  <si>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</si>
  <si>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</si>
  <si>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</si>
  <si>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</si>
  <si>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</si>
  <si>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</si>
  <si>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</si>
  <si>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</si>
  <si>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</si>
  <si>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</si>
  <si>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</si>
  <si>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</si>
  <si>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</si>
  <si>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</si>
  <si>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</si>
  <si>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</si>
  <si>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</si>
  <si>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приложению №5</t>
  </si>
  <si>
    <t>Сумма  2026г.</t>
  </si>
  <si>
    <t>Сумма  2024г.</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</si>
  <si>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</si>
  <si>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</si>
  <si>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</si>
  <si>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</si>
  <si>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</si>
  <si>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</si>
  <si>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</si>
  <si>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</si>
  <si>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</si>
  <si>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</si>
  <si>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</si>
  <si>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детей(Иные бюджетные ассигнования).</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</si>
  <si>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</si>
  <si>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</si>
  <si>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</si>
  <si>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</si>
  <si>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</si>
  <si>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</si>
  <si>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</si>
  <si>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</si>
  <si>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</si>
  <si>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</si>
  <si>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Непрограммные направления деятельности исполнительных органов местного самоуправления  Лухского муниципального района</t>
  </si>
  <si>
    <t>41 9 00 0000</t>
  </si>
  <si>
    <t xml:space="preserve">41 9 00 00320 </t>
  </si>
  <si>
    <t xml:space="preserve">41 9 00  00320 </t>
  </si>
  <si>
    <t xml:space="preserve">41 9 00  00330  </t>
  </si>
  <si>
    <t xml:space="preserve">41 9 00 00340 </t>
  </si>
  <si>
    <t>41 8 00 80360</t>
  </si>
  <si>
    <t>41 9 00 80360</t>
  </si>
  <si>
    <t xml:space="preserve">41 9 00 80350 </t>
  </si>
  <si>
    <t xml:space="preserve">41 9 00 00890 </t>
  </si>
  <si>
    <t>Непрограммные направления деятельности контрольно-счётного органа Лухского муниципального района</t>
  </si>
  <si>
    <t>42 0 00 0000</t>
  </si>
  <si>
    <t>42 9 00 90040</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</si>
  <si>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</si>
  <si>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</si>
  <si>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42 9 00 90050</t>
  </si>
  <si>
    <t xml:space="preserve">Иные непрограммные направления деятельности органов  местного самоуправления Лухского муниципального района Ивановской области </t>
  </si>
  <si>
    <t>43 0 00 00000</t>
  </si>
  <si>
    <t xml:space="preserve">43 9 00 90010 </t>
  </si>
  <si>
    <t xml:space="preserve">43 9 00 90030 </t>
  </si>
  <si>
    <t>43 9 00 51200</t>
  </si>
  <si>
    <t xml:space="preserve">"О районном бюджете  на 2024 год  и плановый период 2025 и 2026 годов". </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</si>
  <si>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2025  и 2026годов  </t>
  </si>
  <si>
    <t xml:space="preserve">43 9 00 00350  </t>
  </si>
  <si>
    <t xml:space="preserve">43 9 00 00590  </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</si>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</sst>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19">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31" fillId="0" borderId="1" xfId="0" applyFont="1" applyBorder="1" applyAlignment="1">
      <alignmen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2" fontId="4" fillId="0" borderId="0" xfId="0" applyNumberFormat="1" applyFont="1"/>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36" fillId="0" borderId="1" xfId="0" applyNumberFormat="1" applyFont="1" applyFill="1" applyBorder="1" applyAlignment="1">
      <alignment horizontal="center" wrapText="1"/>
    </xf>
    <xf numFmtId="0" fontId="37" fillId="0" borderId="1" xfId="0" applyFont="1" applyBorder="1" applyAlignment="1">
      <alignment horizontal="center" wrapText="1"/>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2" fontId="2" fillId="0" borderId="1" xfId="0" applyNumberFormat="1" applyFont="1" applyBorder="1" applyAlignment="1">
      <alignment horizontal="center"/>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28" fillId="0" borderId="1" xfId="0" applyNumberFormat="1" applyFont="1" applyBorder="1" applyAlignment="1">
      <alignment horizont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23"/>
  <sheetViews>
    <sheetView tabSelected="1" topLeftCell="A212" workbookViewId="0">
      <selection activeCell="G12" sqref="G12"/>
    </sheetView>
  </sheetViews>
  <sheetFormatPr defaultRowHeight="15"/>
  <cols>
    <col min="1" max="1" width="89.28515625" style="2" customWidth="1"/>
    <col min="2" max="2" width="19.28515625" style="2" customWidth="1"/>
    <col min="3" max="3" width="8.5703125" style="77" customWidth="1"/>
    <col min="4" max="4" width="25" style="47" hidden="1" customWidth="1"/>
    <col min="5" max="5" width="22.85546875" style="2" hidden="1" customWidth="1"/>
    <col min="6" max="6" width="21.42578125" style="2" hidden="1" customWidth="1"/>
    <col min="7" max="7" width="29.140625" style="2" customWidth="1"/>
    <col min="8" max="8" width="27" style="2" customWidth="1"/>
    <col min="9" max="16384" width="9.140625" style="2"/>
  </cols>
  <sheetData>
    <row r="1" spans="1:8" ht="15.75">
      <c r="A1" s="1"/>
      <c r="B1" s="1" t="s">
        <v>342</v>
      </c>
      <c r="C1" s="5"/>
      <c r="D1" s="44"/>
    </row>
    <row r="2" spans="1:8" ht="15.75">
      <c r="A2" s="1"/>
      <c r="B2" s="1" t="s">
        <v>1</v>
      </c>
      <c r="C2" s="5"/>
      <c r="D2" s="44"/>
    </row>
    <row r="3" spans="1:8" ht="15.75">
      <c r="A3" s="1"/>
      <c r="B3" s="1" t="s">
        <v>388</v>
      </c>
      <c r="C3" s="5"/>
      <c r="D3" s="44"/>
    </row>
    <row r="4" spans="1:8" ht="15.75" customHeight="1">
      <c r="A4" s="1"/>
      <c r="B4" s="5"/>
      <c r="C4" s="5"/>
      <c r="D4" s="2"/>
    </row>
    <row r="5" spans="1:8" ht="12.75" customHeight="1">
      <c r="A5" s="113" t="s">
        <v>389</v>
      </c>
      <c r="B5" s="113"/>
      <c r="C5" s="113"/>
      <c r="D5" s="45"/>
    </row>
    <row r="6" spans="1:8" ht="67.5" customHeight="1">
      <c r="A6" s="113"/>
      <c r="B6" s="113"/>
      <c r="C6" s="113"/>
      <c r="D6" s="45"/>
    </row>
    <row r="7" spans="1:8" ht="16.5" thickBot="1">
      <c r="A7" s="114"/>
      <c r="B7" s="114"/>
      <c r="C7" s="114"/>
      <c r="D7" s="46"/>
    </row>
    <row r="8" spans="1:8" ht="56.25" customHeight="1">
      <c r="A8" s="115" t="s">
        <v>2</v>
      </c>
      <c r="B8" s="115" t="s">
        <v>3</v>
      </c>
      <c r="C8" s="117" t="s">
        <v>4</v>
      </c>
      <c r="D8" s="111" t="s">
        <v>344</v>
      </c>
      <c r="E8" s="111" t="s">
        <v>344</v>
      </c>
      <c r="F8" s="111" t="s">
        <v>337</v>
      </c>
      <c r="G8" s="111" t="s">
        <v>337</v>
      </c>
      <c r="H8" s="111" t="s">
        <v>343</v>
      </c>
    </row>
    <row r="9" spans="1:8" ht="18.75" customHeight="1">
      <c r="A9" s="116"/>
      <c r="B9" s="116"/>
      <c r="C9" s="118"/>
      <c r="D9" s="112"/>
      <c r="E9" s="112"/>
      <c r="F9" s="112"/>
      <c r="G9" s="112"/>
      <c r="H9" s="112"/>
    </row>
    <row r="10" spans="1:8" ht="58.5" customHeight="1">
      <c r="A10" s="6" t="s">
        <v>5</v>
      </c>
      <c r="B10" s="19" t="s">
        <v>19</v>
      </c>
      <c r="C10" s="68"/>
      <c r="D10" s="81">
        <f>D11+D24+D49+D53+D56+D64+D67</f>
        <v>64842304.519999996</v>
      </c>
      <c r="E10" s="81" t="e">
        <f>E11+E24+E49+E53+E56+E64+E67</f>
        <v>#REF!</v>
      </c>
      <c r="F10" s="81" t="e">
        <f>F11+F24+F49+F53+F56+F64+F67</f>
        <v>#REF!</v>
      </c>
      <c r="G10" s="81">
        <f>G11+G24+G49+G53+G56+G64+G67</f>
        <v>64906812.069999993</v>
      </c>
      <c r="H10" s="81">
        <f>H11+H24+H49+H53+H56+H64+H67</f>
        <v>64883209.559999995</v>
      </c>
    </row>
    <row r="11" spans="1:8" ht="39.75" customHeight="1">
      <c r="A11" s="34" t="s">
        <v>157</v>
      </c>
      <c r="B11" s="8" t="s">
        <v>20</v>
      </c>
      <c r="C11" s="68"/>
      <c r="D11" s="82">
        <f>D12</f>
        <v>14034564.129999999</v>
      </c>
      <c r="E11" s="82">
        <f t="shared" ref="E11:H11" si="0">E12</f>
        <v>15450498.220000001</v>
      </c>
      <c r="F11" s="82">
        <f t="shared" si="0"/>
        <v>15450498.220000001</v>
      </c>
      <c r="G11" s="82">
        <f t="shared" si="0"/>
        <v>14383980.059999999</v>
      </c>
      <c r="H11" s="82">
        <f t="shared" si="0"/>
        <v>14402951.209999999</v>
      </c>
    </row>
    <row r="12" spans="1:8" ht="36.75" customHeight="1">
      <c r="A12" s="9" t="s">
        <v>18</v>
      </c>
      <c r="B12" s="8" t="s">
        <v>21</v>
      </c>
      <c r="C12" s="68"/>
      <c r="D12" s="78">
        <f>SUM(D13:D23)</f>
        <v>14034564.129999999</v>
      </c>
      <c r="E12" s="78">
        <f>SUM(E13:E22)</f>
        <v>15450498.220000001</v>
      </c>
      <c r="F12" s="78">
        <f>SUM(F13:F22)</f>
        <v>15450498.220000001</v>
      </c>
      <c r="G12" s="78">
        <f>SUM(G13:G23)</f>
        <v>14383980.059999999</v>
      </c>
      <c r="H12" s="78">
        <f>SUM(H13:H23)</f>
        <v>14402951.209999999</v>
      </c>
    </row>
    <row r="13" spans="1:8" ht="95.25" customHeight="1">
      <c r="A13" s="10" t="s">
        <v>22</v>
      </c>
      <c r="B13" s="8" t="s">
        <v>23</v>
      </c>
      <c r="C13" s="68">
        <v>100</v>
      </c>
      <c r="D13" s="78">
        <v>6524274</v>
      </c>
      <c r="E13" s="97">
        <v>6524274</v>
      </c>
      <c r="F13" s="97">
        <v>6524274</v>
      </c>
      <c r="G13" s="78">
        <v>6524274</v>
      </c>
      <c r="H13" s="78">
        <v>6524274</v>
      </c>
    </row>
    <row r="14" spans="1:8" ht="57.75" customHeight="1">
      <c r="A14" s="10" t="s">
        <v>162</v>
      </c>
      <c r="B14" s="8" t="s">
        <v>24</v>
      </c>
      <c r="C14" s="68">
        <v>200</v>
      </c>
      <c r="D14" s="98">
        <v>1504104.84</v>
      </c>
      <c r="E14" s="97">
        <v>2504104.84</v>
      </c>
      <c r="F14" s="97">
        <v>2504104.84</v>
      </c>
      <c r="G14" s="98">
        <v>1503997.1</v>
      </c>
      <c r="H14" s="98">
        <v>1503997.1</v>
      </c>
    </row>
    <row r="15" spans="1:8" ht="39" customHeight="1">
      <c r="A15" s="10" t="s">
        <v>25</v>
      </c>
      <c r="B15" s="8" t="s">
        <v>24</v>
      </c>
      <c r="C15" s="68">
        <v>800</v>
      </c>
      <c r="D15" s="78">
        <v>5000</v>
      </c>
      <c r="E15" s="93">
        <v>16000</v>
      </c>
      <c r="F15" s="93">
        <v>16000</v>
      </c>
      <c r="G15" s="78">
        <v>5000</v>
      </c>
      <c r="H15" s="78">
        <v>5000</v>
      </c>
    </row>
    <row r="16" spans="1:8" ht="59.25" customHeight="1">
      <c r="A16" s="11" t="s">
        <v>319</v>
      </c>
      <c r="B16" s="8" t="s">
        <v>26</v>
      </c>
      <c r="C16" s="68">
        <v>200</v>
      </c>
      <c r="D16" s="78">
        <v>318000</v>
      </c>
      <c r="E16" s="93">
        <v>318000</v>
      </c>
      <c r="F16" s="93">
        <v>318000</v>
      </c>
      <c r="G16" s="78">
        <v>198480.71</v>
      </c>
      <c r="H16" s="78">
        <v>198480.71</v>
      </c>
    </row>
    <row r="17" spans="1:8" ht="60" customHeight="1">
      <c r="A17" s="10" t="s">
        <v>163</v>
      </c>
      <c r="B17" s="8" t="s">
        <v>27</v>
      </c>
      <c r="C17" s="68">
        <v>200</v>
      </c>
      <c r="D17" s="78">
        <v>210600</v>
      </c>
      <c r="E17" s="93">
        <v>210600</v>
      </c>
      <c r="F17" s="93">
        <v>210600</v>
      </c>
      <c r="G17" s="78">
        <v>210600</v>
      </c>
      <c r="H17" s="78">
        <v>210600</v>
      </c>
    </row>
    <row r="18" spans="1:8" ht="151.5" customHeight="1">
      <c r="A18" s="12" t="s">
        <v>28</v>
      </c>
      <c r="B18" s="8" t="s">
        <v>29</v>
      </c>
      <c r="C18" s="68">
        <v>200</v>
      </c>
      <c r="D18" s="102">
        <v>178488</v>
      </c>
      <c r="E18" s="93">
        <v>162216</v>
      </c>
      <c r="F18" s="93">
        <v>162216</v>
      </c>
      <c r="G18" s="102">
        <v>178488</v>
      </c>
      <c r="H18" s="102">
        <v>178488</v>
      </c>
    </row>
    <row r="19" spans="1:8" ht="110.25" customHeight="1">
      <c r="A19" s="13" t="s">
        <v>30</v>
      </c>
      <c r="B19" s="8" t="s">
        <v>31</v>
      </c>
      <c r="C19" s="68">
        <v>300</v>
      </c>
      <c r="D19" s="102">
        <v>186430.36</v>
      </c>
      <c r="E19" s="93">
        <v>276511.38</v>
      </c>
      <c r="F19" s="93">
        <v>276511.38</v>
      </c>
      <c r="G19" s="94">
        <v>94528.07</v>
      </c>
      <c r="H19" s="94">
        <v>94528.07</v>
      </c>
    </row>
    <row r="20" spans="1:8" ht="173.25" customHeight="1">
      <c r="A20" s="13" t="s">
        <v>310</v>
      </c>
      <c r="B20" s="8" t="s">
        <v>32</v>
      </c>
      <c r="C20" s="68">
        <v>100</v>
      </c>
      <c r="D20" s="78">
        <v>5008590</v>
      </c>
      <c r="E20" s="93">
        <v>5412074</v>
      </c>
      <c r="F20" s="93">
        <v>5412074</v>
      </c>
      <c r="G20" s="78">
        <v>5090080</v>
      </c>
      <c r="H20" s="78">
        <v>5090080</v>
      </c>
    </row>
    <row r="21" spans="1:8" ht="141" customHeight="1">
      <c r="A21" s="31" t="s">
        <v>311</v>
      </c>
      <c r="B21" s="66" t="s">
        <v>32</v>
      </c>
      <c r="C21" s="68">
        <v>200</v>
      </c>
      <c r="D21" s="78">
        <v>22330</v>
      </c>
      <c r="E21" s="93">
        <v>26718</v>
      </c>
      <c r="F21" s="93">
        <v>26718</v>
      </c>
      <c r="G21" s="78">
        <v>22330</v>
      </c>
      <c r="H21" s="78">
        <v>22330</v>
      </c>
    </row>
    <row r="22" spans="1:8" ht="387" customHeight="1">
      <c r="A22" s="31" t="s">
        <v>345</v>
      </c>
      <c r="B22" s="94" t="s">
        <v>346</v>
      </c>
      <c r="C22" s="103">
        <v>200</v>
      </c>
      <c r="D22" s="102">
        <v>76746.929999999993</v>
      </c>
      <c r="E22" s="93"/>
      <c r="F22" s="93"/>
      <c r="G22" s="94">
        <v>50877.18</v>
      </c>
      <c r="H22" s="94">
        <v>69848.33</v>
      </c>
    </row>
    <row r="23" spans="1:8" ht="89.25" customHeight="1">
      <c r="A23" s="31" t="s">
        <v>402</v>
      </c>
      <c r="B23" s="8" t="s">
        <v>403</v>
      </c>
      <c r="C23" s="68">
        <v>200</v>
      </c>
      <c r="D23" s="105"/>
      <c r="E23" s="93"/>
      <c r="F23" s="93"/>
      <c r="G23" s="105">
        <v>505325</v>
      </c>
      <c r="H23" s="105">
        <v>505325</v>
      </c>
    </row>
    <row r="24" spans="1:8" ht="37.5">
      <c r="A24" s="86" t="s">
        <v>158</v>
      </c>
      <c r="B24" s="26" t="s">
        <v>34</v>
      </c>
      <c r="C24" s="68"/>
      <c r="D24" s="82">
        <f>D25</f>
        <v>46231569.230000004</v>
      </c>
      <c r="E24" s="82">
        <f t="shared" ref="E24:H24" si="1">E25</f>
        <v>45141945.239999995</v>
      </c>
      <c r="F24" s="82">
        <f t="shared" si="1"/>
        <v>40807529.990000002</v>
      </c>
      <c r="G24" s="82">
        <f t="shared" si="1"/>
        <v>45916660.850000001</v>
      </c>
      <c r="H24" s="82">
        <f t="shared" si="1"/>
        <v>45874087.189999998</v>
      </c>
    </row>
    <row r="25" spans="1:8" ht="38.25" customHeight="1">
      <c r="A25" s="10" t="s">
        <v>33</v>
      </c>
      <c r="B25" s="26" t="s">
        <v>35</v>
      </c>
      <c r="C25" s="68"/>
      <c r="D25" s="78">
        <f>SUM(D26:D46)</f>
        <v>46231569.230000004</v>
      </c>
      <c r="E25" s="78">
        <f>SUM(E26:E44)</f>
        <v>45141945.239999995</v>
      </c>
      <c r="F25" s="78">
        <f>SUM(F26:F44)</f>
        <v>40807529.990000002</v>
      </c>
      <c r="G25" s="78">
        <f>SUM(G26:G48)</f>
        <v>45916660.850000001</v>
      </c>
      <c r="H25" s="78">
        <f>SUM(H26:H48)</f>
        <v>45874087.189999998</v>
      </c>
    </row>
    <row r="26" spans="1:8" ht="93.75">
      <c r="A26" s="10" t="s">
        <v>36</v>
      </c>
      <c r="B26" s="8" t="s">
        <v>37</v>
      </c>
      <c r="C26" s="68">
        <v>100</v>
      </c>
      <c r="D26" s="78">
        <v>253766</v>
      </c>
      <c r="E26" s="93">
        <v>220753</v>
      </c>
      <c r="F26" s="93">
        <v>220753</v>
      </c>
      <c r="G26" s="78">
        <v>30000</v>
      </c>
      <c r="H26" s="78">
        <v>125729.67</v>
      </c>
    </row>
    <row r="27" spans="1:8" ht="60.75" customHeight="1">
      <c r="A27" s="10" t="s">
        <v>164</v>
      </c>
      <c r="B27" s="8" t="s">
        <v>38</v>
      </c>
      <c r="C27" s="68">
        <v>200</v>
      </c>
      <c r="D27" s="78">
        <v>2397976.56</v>
      </c>
      <c r="E27" s="93">
        <v>4394976.5599999996</v>
      </c>
      <c r="F27" s="93">
        <v>3450485</v>
      </c>
      <c r="G27" s="78">
        <v>2450585</v>
      </c>
      <c r="H27" s="78">
        <v>2450585</v>
      </c>
    </row>
    <row r="28" spans="1:8" ht="56.25">
      <c r="A28" s="10" t="s">
        <v>39</v>
      </c>
      <c r="B28" s="8" t="s">
        <v>38</v>
      </c>
      <c r="C28" s="68">
        <v>600</v>
      </c>
      <c r="D28" s="78">
        <v>2852200</v>
      </c>
      <c r="E28" s="93">
        <v>4852200</v>
      </c>
      <c r="F28" s="93">
        <v>3852200</v>
      </c>
      <c r="G28" s="78">
        <v>1852200</v>
      </c>
      <c r="H28" s="78">
        <v>1852200</v>
      </c>
    </row>
    <row r="29" spans="1:8" ht="37.5">
      <c r="A29" s="10" t="s">
        <v>40</v>
      </c>
      <c r="B29" s="8" t="s">
        <v>38</v>
      </c>
      <c r="C29" s="68">
        <v>800</v>
      </c>
      <c r="D29" s="78">
        <v>6000</v>
      </c>
      <c r="E29" s="93">
        <v>15000</v>
      </c>
      <c r="F29" s="93">
        <v>15000</v>
      </c>
      <c r="G29" s="78">
        <v>6000</v>
      </c>
      <c r="H29" s="78">
        <v>6000</v>
      </c>
    </row>
    <row r="30" spans="1:8" ht="75">
      <c r="A30" s="7" t="s">
        <v>325</v>
      </c>
      <c r="B30" s="8" t="s">
        <v>41</v>
      </c>
      <c r="C30" s="68">
        <v>200</v>
      </c>
      <c r="D30" s="78">
        <v>420000</v>
      </c>
      <c r="E30" s="93">
        <v>420000</v>
      </c>
      <c r="F30" s="93">
        <v>420000</v>
      </c>
      <c r="G30" s="78">
        <v>420000</v>
      </c>
      <c r="H30" s="78">
        <v>420000</v>
      </c>
    </row>
    <row r="31" spans="1:8" ht="75" customHeight="1">
      <c r="A31" s="9" t="s">
        <v>320</v>
      </c>
      <c r="B31" s="8" t="s">
        <v>41</v>
      </c>
      <c r="C31" s="68">
        <v>600</v>
      </c>
      <c r="D31" s="78">
        <v>654183.43999999994</v>
      </c>
      <c r="E31" s="93">
        <v>700000</v>
      </c>
      <c r="F31" s="93">
        <v>90149</v>
      </c>
      <c r="G31" s="78"/>
      <c r="H31" s="78"/>
    </row>
    <row r="32" spans="1:8" ht="56.25">
      <c r="A32" s="10" t="s">
        <v>165</v>
      </c>
      <c r="B32" s="8" t="s">
        <v>42</v>
      </c>
      <c r="C32" s="68">
        <v>200</v>
      </c>
      <c r="D32" s="78">
        <v>252204</v>
      </c>
      <c r="E32" s="93">
        <v>182400</v>
      </c>
      <c r="F32" s="93">
        <v>182400</v>
      </c>
      <c r="G32" s="78">
        <v>252204</v>
      </c>
      <c r="H32" s="78">
        <v>252204</v>
      </c>
    </row>
    <row r="33" spans="1:8" ht="58.5" customHeight="1">
      <c r="A33" s="10" t="s">
        <v>154</v>
      </c>
      <c r="B33" s="8" t="s">
        <v>42</v>
      </c>
      <c r="C33" s="68">
        <v>600</v>
      </c>
      <c r="D33" s="78">
        <v>90132</v>
      </c>
      <c r="E33" s="93">
        <v>62400</v>
      </c>
      <c r="F33" s="93">
        <v>62400</v>
      </c>
      <c r="G33" s="78">
        <v>90132</v>
      </c>
      <c r="H33" s="78">
        <v>90132</v>
      </c>
    </row>
    <row r="34" spans="1:8" ht="75">
      <c r="A34" s="14" t="s">
        <v>326</v>
      </c>
      <c r="B34" s="8" t="s">
        <v>43</v>
      </c>
      <c r="C34" s="68">
        <v>200</v>
      </c>
      <c r="D34" s="78">
        <v>34500</v>
      </c>
      <c r="E34" s="93">
        <v>51030</v>
      </c>
      <c r="F34" s="93">
        <v>51030</v>
      </c>
      <c r="G34" s="78">
        <v>34500</v>
      </c>
      <c r="H34" s="78">
        <v>34500</v>
      </c>
    </row>
    <row r="35" spans="1:8" ht="87.75" customHeight="1">
      <c r="A35" s="15" t="s">
        <v>321</v>
      </c>
      <c r="B35" s="8" t="s">
        <v>155</v>
      </c>
      <c r="C35" s="68">
        <v>600</v>
      </c>
      <c r="D35" s="78">
        <v>90278</v>
      </c>
      <c r="E35" s="93">
        <v>101015.43</v>
      </c>
      <c r="F35" s="93">
        <v>101012.43</v>
      </c>
      <c r="G35" s="78">
        <v>90278</v>
      </c>
      <c r="H35" s="78">
        <v>90278</v>
      </c>
    </row>
    <row r="36" spans="1:8" ht="221.25" customHeight="1">
      <c r="A36" s="25" t="s">
        <v>44</v>
      </c>
      <c r="B36" s="8" t="s">
        <v>45</v>
      </c>
      <c r="C36" s="68">
        <v>100</v>
      </c>
      <c r="D36" s="78">
        <v>18531681.25</v>
      </c>
      <c r="E36" s="93">
        <v>15611014</v>
      </c>
      <c r="F36" s="93">
        <v>15611014</v>
      </c>
      <c r="G36" s="78">
        <v>18868671</v>
      </c>
      <c r="H36" s="78">
        <v>18868671</v>
      </c>
    </row>
    <row r="37" spans="1:8" ht="192" customHeight="1">
      <c r="A37" s="25" t="s">
        <v>166</v>
      </c>
      <c r="B37" s="8" t="s">
        <v>45</v>
      </c>
      <c r="C37" s="68">
        <v>200</v>
      </c>
      <c r="D37" s="78">
        <v>190281</v>
      </c>
      <c r="E37" s="93">
        <v>182377</v>
      </c>
      <c r="F37" s="93">
        <v>182377</v>
      </c>
      <c r="G37" s="78">
        <v>190281</v>
      </c>
      <c r="H37" s="78">
        <v>190281</v>
      </c>
    </row>
    <row r="38" spans="1:8" ht="183" customHeight="1">
      <c r="A38" s="16" t="s">
        <v>46</v>
      </c>
      <c r="B38" s="8" t="s">
        <v>45</v>
      </c>
      <c r="C38" s="73" t="s">
        <v>16</v>
      </c>
      <c r="D38" s="79">
        <v>14971905.5</v>
      </c>
      <c r="E38" s="93">
        <v>15465297</v>
      </c>
      <c r="F38" s="93">
        <v>15465297</v>
      </c>
      <c r="G38" s="79">
        <v>15240028</v>
      </c>
      <c r="H38" s="79">
        <v>15240028</v>
      </c>
    </row>
    <row r="39" spans="1:8" ht="150.75" customHeight="1">
      <c r="A39" s="15" t="s">
        <v>347</v>
      </c>
      <c r="B39" s="8" t="s">
        <v>348</v>
      </c>
      <c r="C39" s="68">
        <v>100</v>
      </c>
      <c r="D39" s="79">
        <v>890568</v>
      </c>
      <c r="E39" s="93">
        <v>1406160</v>
      </c>
      <c r="F39" s="93"/>
      <c r="G39" s="79">
        <v>843696</v>
      </c>
      <c r="H39" s="79">
        <v>843696</v>
      </c>
    </row>
    <row r="40" spans="1:8" ht="114" customHeight="1">
      <c r="A40" s="25" t="s">
        <v>349</v>
      </c>
      <c r="B40" s="8" t="s">
        <v>348</v>
      </c>
      <c r="C40" s="68">
        <v>600</v>
      </c>
      <c r="D40" s="79">
        <v>562464</v>
      </c>
      <c r="E40" s="93"/>
      <c r="F40" s="93"/>
      <c r="G40" s="79">
        <v>562464</v>
      </c>
      <c r="H40" s="79">
        <v>562464</v>
      </c>
    </row>
    <row r="41" spans="1:8" ht="300">
      <c r="A41" s="15" t="s">
        <v>350</v>
      </c>
      <c r="B41" s="8" t="s">
        <v>351</v>
      </c>
      <c r="C41" s="68">
        <v>100</v>
      </c>
      <c r="D41" s="79">
        <v>1406160</v>
      </c>
      <c r="E41" s="93"/>
      <c r="F41" s="93"/>
      <c r="G41" s="79">
        <v>1484280</v>
      </c>
      <c r="H41" s="79">
        <v>1249920</v>
      </c>
    </row>
    <row r="42" spans="1:8" ht="268.5" customHeight="1">
      <c r="A42" s="15" t="s">
        <v>352</v>
      </c>
      <c r="B42" s="8" t="s">
        <v>351</v>
      </c>
      <c r="C42" s="68">
        <v>600</v>
      </c>
      <c r="D42" s="79">
        <v>859320</v>
      </c>
      <c r="E42" s="93"/>
      <c r="F42" s="93"/>
      <c r="G42" s="79">
        <v>859320</v>
      </c>
      <c r="H42" s="79">
        <v>859320</v>
      </c>
    </row>
    <row r="43" spans="1:8" ht="111.75" customHeight="1">
      <c r="A43" s="15" t="s">
        <v>328</v>
      </c>
      <c r="B43" s="8" t="s">
        <v>303</v>
      </c>
      <c r="C43" s="68">
        <v>200</v>
      </c>
      <c r="D43" s="78">
        <v>472728.64</v>
      </c>
      <c r="E43" s="93">
        <v>314416.05</v>
      </c>
      <c r="F43" s="93">
        <v>234836.06</v>
      </c>
      <c r="G43" s="78">
        <v>486318.97</v>
      </c>
      <c r="H43" s="78">
        <v>472728.64</v>
      </c>
    </row>
    <row r="44" spans="1:8" ht="132" customHeight="1">
      <c r="A44" s="15" t="s">
        <v>327</v>
      </c>
      <c r="B44" s="8" t="s">
        <v>303</v>
      </c>
      <c r="C44" s="68">
        <v>600</v>
      </c>
      <c r="D44" s="78">
        <v>992729.64</v>
      </c>
      <c r="E44" s="93">
        <v>1162906.2</v>
      </c>
      <c r="F44" s="93">
        <v>868576.5</v>
      </c>
      <c r="G44" s="78">
        <v>927618.32</v>
      </c>
      <c r="H44" s="78">
        <v>921238.84</v>
      </c>
    </row>
    <row r="45" spans="1:8" ht="337.5" customHeight="1">
      <c r="A45" s="15" t="s">
        <v>353</v>
      </c>
      <c r="B45" s="104" t="s">
        <v>354</v>
      </c>
      <c r="C45" s="95" t="s">
        <v>17</v>
      </c>
      <c r="D45" s="105">
        <v>151245.6</v>
      </c>
      <c r="E45" s="93"/>
      <c r="F45" s="93"/>
      <c r="G45" s="105">
        <v>156794.4</v>
      </c>
      <c r="H45" s="105">
        <v>157284</v>
      </c>
    </row>
    <row r="46" spans="1:8" ht="337.5">
      <c r="A46" s="15" t="s">
        <v>355</v>
      </c>
      <c r="B46" s="104" t="s">
        <v>354</v>
      </c>
      <c r="C46" s="95" t="s">
        <v>16</v>
      </c>
      <c r="D46" s="105">
        <v>151245.6</v>
      </c>
      <c r="E46" s="93"/>
      <c r="F46" s="93"/>
      <c r="G46" s="105">
        <v>157773.6</v>
      </c>
      <c r="H46" s="105">
        <v>168830.4</v>
      </c>
    </row>
    <row r="47" spans="1:8" ht="210.75" customHeight="1">
      <c r="A47" s="15" t="s">
        <v>395</v>
      </c>
      <c r="B47" s="8" t="s">
        <v>397</v>
      </c>
      <c r="C47" s="95" t="s">
        <v>398</v>
      </c>
      <c r="D47" s="105">
        <v>685137.42</v>
      </c>
      <c r="E47" s="93"/>
      <c r="F47" s="93"/>
      <c r="G47" s="105">
        <v>685137.42</v>
      </c>
      <c r="H47" s="105">
        <v>763497.48</v>
      </c>
    </row>
    <row r="48" spans="1:8" ht="187.5">
      <c r="A48" s="15" t="s">
        <v>396</v>
      </c>
      <c r="B48" s="42" t="s">
        <v>397</v>
      </c>
      <c r="C48" s="95" t="s">
        <v>16</v>
      </c>
      <c r="D48" s="105">
        <v>228379.14</v>
      </c>
      <c r="E48" s="93"/>
      <c r="F48" s="93"/>
      <c r="G48" s="105">
        <v>228379.14</v>
      </c>
      <c r="H48" s="105">
        <v>254499.16</v>
      </c>
    </row>
    <row r="49" spans="1:8" ht="37.5">
      <c r="A49" s="39" t="s">
        <v>47</v>
      </c>
      <c r="B49" s="8" t="s">
        <v>48</v>
      </c>
      <c r="C49" s="73"/>
      <c r="D49" s="82">
        <f>D50</f>
        <v>1433755.16</v>
      </c>
      <c r="E49" s="82" t="e">
        <f>#REF!+E50</f>
        <v>#REF!</v>
      </c>
      <c r="F49" s="82" t="e">
        <f>#REF!+F50</f>
        <v>#REF!</v>
      </c>
      <c r="G49" s="82">
        <f t="shared" ref="G49:H49" si="2">G50</f>
        <v>1433755.16</v>
      </c>
      <c r="H49" s="82">
        <f t="shared" si="2"/>
        <v>1433755.16</v>
      </c>
    </row>
    <row r="50" spans="1:8" ht="54" customHeight="1">
      <c r="A50" s="14" t="s">
        <v>330</v>
      </c>
      <c r="B50" s="8" t="s">
        <v>332</v>
      </c>
      <c r="C50" s="68"/>
      <c r="D50" s="78">
        <f>D51+D52</f>
        <v>1433755.16</v>
      </c>
      <c r="E50" s="78">
        <f t="shared" ref="E50:F50" si="3">E51</f>
        <v>1433755.16</v>
      </c>
      <c r="F50" s="78">
        <f t="shared" si="3"/>
        <v>1433755.16</v>
      </c>
      <c r="G50" s="78">
        <f t="shared" ref="G50:H50" si="4">G51+G52</f>
        <v>1433755.16</v>
      </c>
      <c r="H50" s="78">
        <f t="shared" si="4"/>
        <v>1433755.16</v>
      </c>
    </row>
    <row r="51" spans="1:8" ht="78.75" customHeight="1">
      <c r="A51" s="14" t="s">
        <v>331</v>
      </c>
      <c r="B51" s="8" t="s">
        <v>333</v>
      </c>
      <c r="C51" s="68">
        <v>600</v>
      </c>
      <c r="D51" s="79">
        <v>1432755.16</v>
      </c>
      <c r="E51" s="93">
        <v>1433755.16</v>
      </c>
      <c r="F51" s="93">
        <v>1433755.16</v>
      </c>
      <c r="G51" s="79">
        <v>1432755.16</v>
      </c>
      <c r="H51" s="79">
        <v>1432755.16</v>
      </c>
    </row>
    <row r="52" spans="1:8" ht="56.25">
      <c r="A52" s="14" t="s">
        <v>356</v>
      </c>
      <c r="B52" s="8" t="s">
        <v>333</v>
      </c>
      <c r="C52" s="68">
        <v>800</v>
      </c>
      <c r="D52" s="79">
        <v>1000</v>
      </c>
      <c r="E52" s="93"/>
      <c r="F52" s="93"/>
      <c r="G52" s="79">
        <v>1000</v>
      </c>
      <c r="H52" s="79">
        <v>1000</v>
      </c>
    </row>
    <row r="53" spans="1:8" ht="18.75">
      <c r="A53" s="35" t="s">
        <v>50</v>
      </c>
      <c r="B53" s="8" t="s">
        <v>49</v>
      </c>
      <c r="C53" s="68"/>
      <c r="D53" s="78">
        <f>D54</f>
        <v>2500000</v>
      </c>
      <c r="E53" s="78">
        <f t="shared" ref="E53:H54" si="5">E54</f>
        <v>2500000</v>
      </c>
      <c r="F53" s="78">
        <f t="shared" si="5"/>
        <v>2500000</v>
      </c>
      <c r="G53" s="78">
        <f t="shared" si="5"/>
        <v>2500000</v>
      </c>
      <c r="H53" s="78">
        <f t="shared" si="5"/>
        <v>2500000</v>
      </c>
    </row>
    <row r="54" spans="1:8" ht="56.25">
      <c r="A54" s="14" t="s">
        <v>52</v>
      </c>
      <c r="B54" s="8" t="s">
        <v>51</v>
      </c>
      <c r="C54" s="68"/>
      <c r="D54" s="78">
        <f>D55</f>
        <v>2500000</v>
      </c>
      <c r="E54" s="78">
        <f t="shared" si="5"/>
        <v>2500000</v>
      </c>
      <c r="F54" s="78">
        <f t="shared" si="5"/>
        <v>2500000</v>
      </c>
      <c r="G54" s="78">
        <f t="shared" si="5"/>
        <v>2500000</v>
      </c>
      <c r="H54" s="78">
        <f t="shared" si="5"/>
        <v>2500000</v>
      </c>
    </row>
    <row r="55" spans="1:8" ht="75">
      <c r="A55" s="14" t="s">
        <v>53</v>
      </c>
      <c r="B55" s="8" t="s">
        <v>54</v>
      </c>
      <c r="C55" s="72" t="s">
        <v>16</v>
      </c>
      <c r="D55" s="78">
        <v>2500000</v>
      </c>
      <c r="E55" s="93">
        <v>2500000</v>
      </c>
      <c r="F55" s="93">
        <v>2500000</v>
      </c>
      <c r="G55" s="78">
        <v>2500000</v>
      </c>
      <c r="H55" s="78">
        <v>2500000</v>
      </c>
    </row>
    <row r="56" spans="1:8" ht="37.5">
      <c r="A56" s="35" t="s">
        <v>55</v>
      </c>
      <c r="B56" s="8" t="s">
        <v>58</v>
      </c>
      <c r="C56" s="72"/>
      <c r="D56" s="83">
        <f>D57</f>
        <v>492416</v>
      </c>
      <c r="E56" s="83">
        <f t="shared" ref="E56:H56" si="6">E57</f>
        <v>392152</v>
      </c>
      <c r="F56" s="83">
        <f t="shared" si="6"/>
        <v>392152</v>
      </c>
      <c r="G56" s="83">
        <f t="shared" si="6"/>
        <v>492416</v>
      </c>
      <c r="H56" s="83">
        <f t="shared" si="6"/>
        <v>492416</v>
      </c>
    </row>
    <row r="57" spans="1:8" ht="56.25">
      <c r="A57" s="14" t="s">
        <v>57</v>
      </c>
      <c r="B57" s="8" t="s">
        <v>56</v>
      </c>
      <c r="C57" s="72"/>
      <c r="D57" s="83">
        <f>SUM(D58:D63)</f>
        <v>492416</v>
      </c>
      <c r="E57" s="83">
        <f t="shared" ref="E57:H57" si="7">SUM(E58:E63)</f>
        <v>392152</v>
      </c>
      <c r="F57" s="83">
        <f t="shared" si="7"/>
        <v>392152</v>
      </c>
      <c r="G57" s="83">
        <f t="shared" si="7"/>
        <v>492416</v>
      </c>
      <c r="H57" s="83">
        <f t="shared" si="7"/>
        <v>492416</v>
      </c>
    </row>
    <row r="58" spans="1:8" ht="61.5" customHeight="1">
      <c r="A58" s="14" t="s">
        <v>167</v>
      </c>
      <c r="B58" s="8" t="s">
        <v>59</v>
      </c>
      <c r="C58" s="72" t="s">
        <v>17</v>
      </c>
      <c r="D58" s="78">
        <v>84321</v>
      </c>
      <c r="E58" s="93">
        <v>32900</v>
      </c>
      <c r="F58" s="93">
        <v>32900</v>
      </c>
      <c r="G58" s="78">
        <v>84321</v>
      </c>
      <c r="H58" s="78">
        <v>84321</v>
      </c>
    </row>
    <row r="59" spans="1:8" ht="72.75" customHeight="1">
      <c r="A59" s="14" t="s">
        <v>60</v>
      </c>
      <c r="B59" s="8" t="s">
        <v>59</v>
      </c>
      <c r="C59" s="72" t="s">
        <v>16</v>
      </c>
      <c r="D59" s="78">
        <v>75980</v>
      </c>
      <c r="E59" s="93">
        <v>65000</v>
      </c>
      <c r="F59" s="93">
        <v>65000</v>
      </c>
      <c r="G59" s="78">
        <v>75980</v>
      </c>
      <c r="H59" s="78">
        <v>75980</v>
      </c>
    </row>
    <row r="60" spans="1:8" ht="72.75" customHeight="1">
      <c r="A60" s="13" t="s">
        <v>357</v>
      </c>
      <c r="B60" s="8" t="s">
        <v>189</v>
      </c>
      <c r="C60" s="72" t="s">
        <v>17</v>
      </c>
      <c r="D60" s="78">
        <v>104895</v>
      </c>
      <c r="E60" s="93">
        <v>96348</v>
      </c>
      <c r="F60" s="93">
        <v>96348</v>
      </c>
      <c r="G60" s="78">
        <v>104895</v>
      </c>
      <c r="H60" s="78">
        <v>104895</v>
      </c>
    </row>
    <row r="61" spans="1:8" ht="90.75" customHeight="1">
      <c r="A61" s="13" t="s">
        <v>318</v>
      </c>
      <c r="B61" s="8" t="s">
        <v>189</v>
      </c>
      <c r="C61" s="72" t="s">
        <v>16</v>
      </c>
      <c r="D61" s="78">
        <v>197400</v>
      </c>
      <c r="E61" s="93">
        <v>171864</v>
      </c>
      <c r="F61" s="93">
        <v>171864</v>
      </c>
      <c r="G61" s="78">
        <v>197400</v>
      </c>
      <c r="H61" s="78">
        <v>197400</v>
      </c>
    </row>
    <row r="62" spans="1:8" ht="75.75" customHeight="1">
      <c r="A62" s="33" t="s">
        <v>323</v>
      </c>
      <c r="B62" s="8" t="s">
        <v>156</v>
      </c>
      <c r="C62" s="72" t="s">
        <v>17</v>
      </c>
      <c r="D62" s="78">
        <v>17010</v>
      </c>
      <c r="E62" s="93">
        <v>15624</v>
      </c>
      <c r="F62" s="93">
        <v>15624</v>
      </c>
      <c r="G62" s="78">
        <v>17010</v>
      </c>
      <c r="H62" s="78">
        <v>17010</v>
      </c>
    </row>
    <row r="63" spans="1:8" ht="61.5" customHeight="1">
      <c r="A63" s="33" t="s">
        <v>178</v>
      </c>
      <c r="B63" s="8" t="s">
        <v>156</v>
      </c>
      <c r="C63" s="72" t="s">
        <v>16</v>
      </c>
      <c r="D63" s="78">
        <v>12810</v>
      </c>
      <c r="E63" s="93">
        <v>10416</v>
      </c>
      <c r="F63" s="93">
        <v>10416</v>
      </c>
      <c r="G63" s="78">
        <v>12810</v>
      </c>
      <c r="H63" s="78">
        <v>12810</v>
      </c>
    </row>
    <row r="64" spans="1:8" ht="37.5">
      <c r="A64" s="34" t="s">
        <v>61</v>
      </c>
      <c r="B64" s="8" t="s">
        <v>62</v>
      </c>
      <c r="C64" s="68"/>
      <c r="D64" s="83">
        <f>D65</f>
        <v>51500</v>
      </c>
      <c r="E64" s="83" t="e">
        <f t="shared" ref="E64:H65" si="8">E65</f>
        <v>#REF!</v>
      </c>
      <c r="F64" s="83" t="e">
        <f t="shared" si="8"/>
        <v>#REF!</v>
      </c>
      <c r="G64" s="83">
        <f t="shared" si="8"/>
        <v>81500</v>
      </c>
      <c r="H64" s="83">
        <f t="shared" si="8"/>
        <v>81500</v>
      </c>
    </row>
    <row r="65" spans="1:8" ht="37.5" customHeight="1">
      <c r="A65" s="10" t="s">
        <v>63</v>
      </c>
      <c r="B65" s="8" t="s">
        <v>64</v>
      </c>
      <c r="C65" s="68"/>
      <c r="D65" s="83">
        <f>D66</f>
        <v>51500</v>
      </c>
      <c r="E65" s="83" t="e">
        <f>#REF!</f>
        <v>#REF!</v>
      </c>
      <c r="F65" s="83" t="e">
        <f>#REF!</f>
        <v>#REF!</v>
      </c>
      <c r="G65" s="83">
        <f t="shared" si="8"/>
        <v>81500</v>
      </c>
      <c r="H65" s="83">
        <f t="shared" si="8"/>
        <v>81500</v>
      </c>
    </row>
    <row r="66" spans="1:8" ht="75">
      <c r="A66" s="17" t="s">
        <v>358</v>
      </c>
      <c r="B66" s="8" t="s">
        <v>65</v>
      </c>
      <c r="C66" s="68">
        <v>600</v>
      </c>
      <c r="D66" s="78">
        <v>51500</v>
      </c>
      <c r="E66" s="93"/>
      <c r="F66" s="93"/>
      <c r="G66" s="78">
        <v>81500</v>
      </c>
      <c r="H66" s="78">
        <v>81500</v>
      </c>
    </row>
    <row r="67" spans="1:8" ht="37.5">
      <c r="A67" s="35" t="s">
        <v>66</v>
      </c>
      <c r="B67" s="8" t="s">
        <v>67</v>
      </c>
      <c r="C67" s="68"/>
      <c r="D67" s="83">
        <f>D68</f>
        <v>98500</v>
      </c>
      <c r="E67" s="83">
        <f t="shared" ref="E67:H68" si="9">E68</f>
        <v>98500</v>
      </c>
      <c r="F67" s="83">
        <f t="shared" si="9"/>
        <v>98500</v>
      </c>
      <c r="G67" s="83">
        <f t="shared" si="9"/>
        <v>98500</v>
      </c>
      <c r="H67" s="83">
        <f t="shared" si="9"/>
        <v>98500</v>
      </c>
    </row>
    <row r="68" spans="1:8" ht="37.5">
      <c r="A68" s="29" t="s">
        <v>68</v>
      </c>
      <c r="B68" s="8" t="s">
        <v>69</v>
      </c>
      <c r="C68" s="68"/>
      <c r="D68" s="83">
        <f>D69</f>
        <v>98500</v>
      </c>
      <c r="E68" s="83">
        <f t="shared" si="9"/>
        <v>98500</v>
      </c>
      <c r="F68" s="83">
        <f t="shared" si="9"/>
        <v>98500</v>
      </c>
      <c r="G68" s="83">
        <f t="shared" si="9"/>
        <v>98500</v>
      </c>
      <c r="H68" s="83">
        <f t="shared" si="9"/>
        <v>98500</v>
      </c>
    </row>
    <row r="69" spans="1:8" ht="77.25" customHeight="1">
      <c r="A69" s="14" t="s">
        <v>168</v>
      </c>
      <c r="B69" s="8" t="s">
        <v>70</v>
      </c>
      <c r="C69" s="68">
        <v>200</v>
      </c>
      <c r="D69" s="106">
        <v>98500</v>
      </c>
      <c r="E69" s="93">
        <v>98500</v>
      </c>
      <c r="F69" s="93">
        <v>98500</v>
      </c>
      <c r="G69" s="106">
        <v>98500</v>
      </c>
      <c r="H69" s="106">
        <v>98500</v>
      </c>
    </row>
    <row r="70" spans="1:8" ht="56.25">
      <c r="A70" s="18" t="s">
        <v>6</v>
      </c>
      <c r="B70" s="19" t="s">
        <v>71</v>
      </c>
      <c r="C70" s="68"/>
      <c r="D70" s="84">
        <f>D71+D76+D80+D88</f>
        <v>11970406</v>
      </c>
      <c r="E70" s="84">
        <f>E71+E76+E80+E88</f>
        <v>11777857</v>
      </c>
      <c r="F70" s="84">
        <f>F71+F76+F80+F88</f>
        <v>11777857</v>
      </c>
      <c r="G70" s="84">
        <f>G71+G76+G80+G88</f>
        <v>16580460</v>
      </c>
      <c r="H70" s="84">
        <f>H71+H76+H80+H88</f>
        <v>18830460</v>
      </c>
    </row>
    <row r="71" spans="1:8" ht="78" customHeight="1">
      <c r="A71" s="35" t="s">
        <v>72</v>
      </c>
      <c r="B71" s="8" t="s">
        <v>73</v>
      </c>
      <c r="C71" s="68"/>
      <c r="D71" s="82">
        <f>SUM(D73:D75)</f>
        <v>5850325</v>
      </c>
      <c r="E71" s="82">
        <f>SUM(E73:E75)</f>
        <v>5400325</v>
      </c>
      <c r="F71" s="82">
        <f>SUM(F73:F75)</f>
        <v>5400325</v>
      </c>
      <c r="G71" s="82">
        <f>SUM(G73:G75)</f>
        <v>6050753</v>
      </c>
      <c r="H71" s="82">
        <f>SUM(H73:H75)</f>
        <v>6050753</v>
      </c>
    </row>
    <row r="72" spans="1:8" ht="81.75" customHeight="1">
      <c r="A72" s="14" t="s">
        <v>74</v>
      </c>
      <c r="B72" s="8" t="s">
        <v>75</v>
      </c>
      <c r="C72" s="68"/>
      <c r="D72" s="82">
        <f>SUM(D73:D75)</f>
        <v>5850325</v>
      </c>
      <c r="E72" s="82">
        <f>SUM(E73:E75)</f>
        <v>5400325</v>
      </c>
      <c r="F72" s="82">
        <f>SUM(F73:F75)</f>
        <v>5400325</v>
      </c>
      <c r="G72" s="82">
        <f>SUM(G73:G75)</f>
        <v>6050753</v>
      </c>
      <c r="H72" s="82">
        <f>SUM(H73:H75)</f>
        <v>6050753</v>
      </c>
    </row>
    <row r="73" spans="1:8" ht="69.75" customHeight="1">
      <c r="A73" s="14" t="s">
        <v>76</v>
      </c>
      <c r="B73" s="8" t="s">
        <v>77</v>
      </c>
      <c r="C73" s="68">
        <v>100</v>
      </c>
      <c r="D73" s="78">
        <v>5198843</v>
      </c>
      <c r="E73" s="93">
        <v>4759707</v>
      </c>
      <c r="F73" s="93">
        <v>4759707</v>
      </c>
      <c r="G73" s="78">
        <v>5399271</v>
      </c>
      <c r="H73" s="78">
        <v>5399271</v>
      </c>
    </row>
    <row r="74" spans="1:8" ht="80.25" customHeight="1">
      <c r="A74" s="14" t="s">
        <v>169</v>
      </c>
      <c r="B74" s="8" t="s">
        <v>77</v>
      </c>
      <c r="C74" s="68">
        <v>200</v>
      </c>
      <c r="D74" s="78">
        <v>648862</v>
      </c>
      <c r="E74" s="93">
        <v>637998</v>
      </c>
      <c r="F74" s="93">
        <v>637998</v>
      </c>
      <c r="G74" s="78">
        <v>648862</v>
      </c>
      <c r="H74" s="78">
        <v>648862</v>
      </c>
    </row>
    <row r="75" spans="1:8" ht="60" customHeight="1">
      <c r="A75" s="14" t="s">
        <v>78</v>
      </c>
      <c r="B75" s="8" t="s">
        <v>77</v>
      </c>
      <c r="C75" s="68">
        <v>800</v>
      </c>
      <c r="D75" s="78">
        <v>2620</v>
      </c>
      <c r="E75" s="93">
        <v>2620</v>
      </c>
      <c r="F75" s="93">
        <v>2620</v>
      </c>
      <c r="G75" s="78">
        <v>2620</v>
      </c>
      <c r="H75" s="78">
        <v>2620</v>
      </c>
    </row>
    <row r="76" spans="1:8" ht="38.25" customHeight="1">
      <c r="A76" s="36" t="s">
        <v>79</v>
      </c>
      <c r="B76" s="8" t="s">
        <v>80</v>
      </c>
      <c r="C76" s="68"/>
      <c r="D76" s="83">
        <f>D77</f>
        <v>4266081</v>
      </c>
      <c r="E76" s="83">
        <f t="shared" ref="E76:H76" si="10">E77</f>
        <v>3793532</v>
      </c>
      <c r="F76" s="83">
        <f t="shared" si="10"/>
        <v>3793532</v>
      </c>
      <c r="G76" s="83">
        <f t="shared" si="10"/>
        <v>8095617</v>
      </c>
      <c r="H76" s="83">
        <f t="shared" si="10"/>
        <v>8095617</v>
      </c>
    </row>
    <row r="77" spans="1:8" ht="93.75">
      <c r="A77" s="17" t="s">
        <v>81</v>
      </c>
      <c r="B77" s="8" t="s">
        <v>83</v>
      </c>
      <c r="C77" s="68"/>
      <c r="D77" s="83">
        <f>D78+D79</f>
        <v>4266081</v>
      </c>
      <c r="E77" s="83">
        <f t="shared" ref="E77:H77" si="11">E78+E79</f>
        <v>3793532</v>
      </c>
      <c r="F77" s="83">
        <f t="shared" si="11"/>
        <v>3793532</v>
      </c>
      <c r="G77" s="83">
        <f t="shared" si="11"/>
        <v>8095617</v>
      </c>
      <c r="H77" s="83">
        <f t="shared" si="11"/>
        <v>8095617</v>
      </c>
    </row>
    <row r="78" spans="1:8" ht="75">
      <c r="A78" s="17" t="s">
        <v>84</v>
      </c>
      <c r="B78" s="8" t="s">
        <v>82</v>
      </c>
      <c r="C78" s="68">
        <v>600</v>
      </c>
      <c r="D78" s="78">
        <v>2793532</v>
      </c>
      <c r="E78" s="93">
        <v>3793532</v>
      </c>
      <c r="F78" s="93">
        <v>3793532</v>
      </c>
      <c r="G78" s="78">
        <v>6623068</v>
      </c>
      <c r="H78" s="78">
        <v>6623068</v>
      </c>
    </row>
    <row r="79" spans="1:8" ht="75">
      <c r="A79" s="17" t="s">
        <v>278</v>
      </c>
      <c r="B79" s="8" t="s">
        <v>266</v>
      </c>
      <c r="C79" s="68">
        <v>600</v>
      </c>
      <c r="D79" s="78">
        <v>1472549</v>
      </c>
      <c r="E79" s="93"/>
      <c r="F79" s="93"/>
      <c r="G79" s="78">
        <v>1472549</v>
      </c>
      <c r="H79" s="78">
        <v>1472549</v>
      </c>
    </row>
    <row r="80" spans="1:8" ht="56.25">
      <c r="A80" s="35" t="s">
        <v>85</v>
      </c>
      <c r="B80" s="8" t="s">
        <v>86</v>
      </c>
      <c r="C80" s="68"/>
      <c r="D80" s="83">
        <f>D81+D84+D86</f>
        <v>1354000</v>
      </c>
      <c r="E80" s="83">
        <f>E81+E84+E86</f>
        <v>2084000</v>
      </c>
      <c r="F80" s="83">
        <f>F81+F84+F86</f>
        <v>2084000</v>
      </c>
      <c r="G80" s="83">
        <f>G81+G84+G86</f>
        <v>2434090</v>
      </c>
      <c r="H80" s="83">
        <f>H81+H84+H86</f>
        <v>4684090</v>
      </c>
    </row>
    <row r="81" spans="1:8" ht="56.25">
      <c r="A81" s="29" t="s">
        <v>87</v>
      </c>
      <c r="B81" s="8" t="s">
        <v>88</v>
      </c>
      <c r="C81" s="48"/>
      <c r="D81" s="83">
        <f>D82+D83</f>
        <v>250000</v>
      </c>
      <c r="E81" s="83">
        <f>E82+E83</f>
        <v>1220000</v>
      </c>
      <c r="F81" s="83">
        <f>F82+F83</f>
        <v>1220000</v>
      </c>
      <c r="G81" s="83">
        <f t="shared" ref="G81:H81" si="12">G82+G83</f>
        <v>300000</v>
      </c>
      <c r="H81" s="83">
        <f t="shared" si="12"/>
        <v>2550000</v>
      </c>
    </row>
    <row r="82" spans="1:8" ht="75">
      <c r="A82" s="14" t="s">
        <v>290</v>
      </c>
      <c r="B82" s="8" t="s">
        <v>89</v>
      </c>
      <c r="C82" s="48">
        <v>200</v>
      </c>
      <c r="D82" s="78">
        <v>150000</v>
      </c>
      <c r="E82" s="93">
        <v>900000</v>
      </c>
      <c r="F82" s="93">
        <v>900000</v>
      </c>
      <c r="G82" s="78">
        <v>200000</v>
      </c>
      <c r="H82" s="78">
        <v>2250000</v>
      </c>
    </row>
    <row r="83" spans="1:8" ht="56.25">
      <c r="A83" s="14" t="s">
        <v>289</v>
      </c>
      <c r="B83" s="8" t="s">
        <v>90</v>
      </c>
      <c r="C83" s="48">
        <v>200</v>
      </c>
      <c r="D83" s="78">
        <v>100000</v>
      </c>
      <c r="E83" s="93">
        <v>320000</v>
      </c>
      <c r="F83" s="93">
        <v>320000</v>
      </c>
      <c r="G83" s="78">
        <v>100000</v>
      </c>
      <c r="H83" s="78">
        <v>300000</v>
      </c>
    </row>
    <row r="84" spans="1:8" ht="73.5" customHeight="1">
      <c r="A84" s="14" t="s">
        <v>188</v>
      </c>
      <c r="B84" s="8" t="s">
        <v>219</v>
      </c>
      <c r="C84" s="48"/>
      <c r="D84" s="78">
        <f>D85</f>
        <v>864000</v>
      </c>
      <c r="E84" s="78">
        <f t="shared" ref="E84:H84" si="13">E85</f>
        <v>864000</v>
      </c>
      <c r="F84" s="78">
        <f t="shared" si="13"/>
        <v>864000</v>
      </c>
      <c r="G84" s="78">
        <f>G85</f>
        <v>1854090</v>
      </c>
      <c r="H84" s="78">
        <f t="shared" si="13"/>
        <v>1854090</v>
      </c>
    </row>
    <row r="85" spans="1:8" ht="111.75" customHeight="1">
      <c r="A85" s="54" t="s">
        <v>194</v>
      </c>
      <c r="B85" s="56" t="s">
        <v>220</v>
      </c>
      <c r="C85" s="48">
        <v>500</v>
      </c>
      <c r="D85" s="78">
        <v>864000</v>
      </c>
      <c r="E85" s="93">
        <v>864000</v>
      </c>
      <c r="F85" s="93">
        <v>864000</v>
      </c>
      <c r="G85" s="78">
        <v>1854090</v>
      </c>
      <c r="H85" s="78">
        <v>1854090</v>
      </c>
    </row>
    <row r="86" spans="1:8" ht="56.25">
      <c r="A86" s="64" t="s">
        <v>252</v>
      </c>
      <c r="B86" s="56" t="s">
        <v>253</v>
      </c>
      <c r="C86" s="48"/>
      <c r="D86" s="78">
        <f>D87</f>
        <v>240000</v>
      </c>
      <c r="E86" s="78">
        <f t="shared" ref="E86:H86" si="14">E87</f>
        <v>0</v>
      </c>
      <c r="F86" s="78">
        <f t="shared" si="14"/>
        <v>0</v>
      </c>
      <c r="G86" s="78">
        <f t="shared" si="14"/>
        <v>280000</v>
      </c>
      <c r="H86" s="78">
        <f t="shared" si="14"/>
        <v>280000</v>
      </c>
    </row>
    <row r="87" spans="1:8" ht="63" customHeight="1">
      <c r="A87" s="32" t="s">
        <v>317</v>
      </c>
      <c r="B87" s="56" t="s">
        <v>271</v>
      </c>
      <c r="C87" s="48">
        <v>500</v>
      </c>
      <c r="D87" s="106">
        <v>240000</v>
      </c>
      <c r="E87" s="93"/>
      <c r="F87" s="93"/>
      <c r="G87" s="106">
        <v>280000</v>
      </c>
      <c r="H87" s="106">
        <v>280000</v>
      </c>
    </row>
    <row r="88" spans="1:8" ht="34.5" customHeight="1">
      <c r="A88" s="70" t="s">
        <v>285</v>
      </c>
      <c r="B88" s="56" t="s">
        <v>283</v>
      </c>
      <c r="C88" s="48"/>
      <c r="D88" s="78">
        <f>D89</f>
        <v>500000</v>
      </c>
      <c r="E88" s="78">
        <f>E89</f>
        <v>500000</v>
      </c>
      <c r="F88" s="78">
        <f>F89</f>
        <v>500000</v>
      </c>
      <c r="G88" s="78">
        <f t="shared" ref="G88:H88" si="15">G89</f>
        <v>0</v>
      </c>
      <c r="H88" s="78">
        <f t="shared" si="15"/>
        <v>0</v>
      </c>
    </row>
    <row r="89" spans="1:8" ht="75">
      <c r="A89" s="69" t="s">
        <v>286</v>
      </c>
      <c r="B89" s="71" t="s">
        <v>287</v>
      </c>
      <c r="C89" s="48"/>
      <c r="D89" s="78">
        <f>D90</f>
        <v>500000</v>
      </c>
      <c r="E89" s="78">
        <f t="shared" ref="E89:H89" si="16">E90</f>
        <v>500000</v>
      </c>
      <c r="F89" s="78">
        <f t="shared" si="16"/>
        <v>500000</v>
      </c>
      <c r="G89" s="78">
        <f t="shared" si="16"/>
        <v>0</v>
      </c>
      <c r="H89" s="78">
        <f t="shared" si="16"/>
        <v>0</v>
      </c>
    </row>
    <row r="90" spans="1:8" ht="93.75">
      <c r="A90" s="69" t="s">
        <v>359</v>
      </c>
      <c r="B90" s="94" t="s">
        <v>288</v>
      </c>
      <c r="C90" s="87">
        <v>800</v>
      </c>
      <c r="D90" s="88">
        <v>500000</v>
      </c>
      <c r="E90" s="93">
        <v>500000</v>
      </c>
      <c r="F90" s="93">
        <v>500000</v>
      </c>
      <c r="G90" s="88"/>
      <c r="H90" s="88"/>
    </row>
    <row r="91" spans="1:8" ht="56.25">
      <c r="A91" s="18" t="s">
        <v>7</v>
      </c>
      <c r="B91" s="19" t="s">
        <v>91</v>
      </c>
      <c r="C91" s="51"/>
      <c r="D91" s="85">
        <f>D92</f>
        <v>5206666</v>
      </c>
      <c r="E91" s="85">
        <f t="shared" ref="E91:H92" si="17">E92</f>
        <v>5043349.16</v>
      </c>
      <c r="F91" s="85">
        <f t="shared" si="17"/>
        <v>219271.16</v>
      </c>
      <c r="G91" s="85">
        <f t="shared" si="17"/>
        <v>740749.96</v>
      </c>
      <c r="H91" s="85">
        <f t="shared" si="17"/>
        <v>740749.96</v>
      </c>
    </row>
    <row r="92" spans="1:8" ht="56.25">
      <c r="A92" s="35" t="s">
        <v>92</v>
      </c>
      <c r="B92" s="8" t="s">
        <v>93</v>
      </c>
      <c r="C92" s="48"/>
      <c r="D92" s="83">
        <f>D93</f>
        <v>5206666</v>
      </c>
      <c r="E92" s="83">
        <f t="shared" si="17"/>
        <v>5043349.16</v>
      </c>
      <c r="F92" s="83">
        <f t="shared" si="17"/>
        <v>219271.16</v>
      </c>
      <c r="G92" s="83">
        <f t="shared" si="17"/>
        <v>740749.96</v>
      </c>
      <c r="H92" s="83">
        <f t="shared" si="17"/>
        <v>740749.96</v>
      </c>
    </row>
    <row r="93" spans="1:8" ht="70.5" customHeight="1">
      <c r="A93" s="29" t="s">
        <v>94</v>
      </c>
      <c r="B93" s="8" t="s">
        <v>95</v>
      </c>
      <c r="C93" s="48"/>
      <c r="D93" s="83">
        <f>SUM(D94:D100)</f>
        <v>5206666</v>
      </c>
      <c r="E93" s="83">
        <f t="shared" ref="E93:H93" si="18">SUM(E94:E100)</f>
        <v>5043349.16</v>
      </c>
      <c r="F93" s="83">
        <f t="shared" si="18"/>
        <v>219271.16</v>
      </c>
      <c r="G93" s="83">
        <f t="shared" si="18"/>
        <v>740749.96</v>
      </c>
      <c r="H93" s="83">
        <f t="shared" si="18"/>
        <v>740749.96</v>
      </c>
    </row>
    <row r="94" spans="1:8" ht="92.25" customHeight="1">
      <c r="A94" s="9" t="s">
        <v>170</v>
      </c>
      <c r="B94" s="8" t="s">
        <v>96</v>
      </c>
      <c r="C94" s="75">
        <v>200</v>
      </c>
      <c r="D94" s="83">
        <v>10000</v>
      </c>
      <c r="E94" s="93">
        <v>50000</v>
      </c>
      <c r="F94" s="93">
        <v>50000</v>
      </c>
      <c r="G94" s="83">
        <v>10000</v>
      </c>
      <c r="H94" s="83">
        <v>10000</v>
      </c>
    </row>
    <row r="95" spans="1:8" ht="72.75" customHeight="1">
      <c r="A95" s="9" t="s">
        <v>221</v>
      </c>
      <c r="B95" s="8" t="s">
        <v>222</v>
      </c>
      <c r="C95" s="75">
        <v>200</v>
      </c>
      <c r="D95" s="83">
        <v>10000</v>
      </c>
      <c r="E95" s="93">
        <v>50000</v>
      </c>
      <c r="F95" s="93">
        <v>50000</v>
      </c>
      <c r="G95" s="83">
        <v>10000</v>
      </c>
      <c r="H95" s="83">
        <v>10000</v>
      </c>
    </row>
    <row r="96" spans="1:8" ht="115.5" customHeight="1">
      <c r="A96" s="9" t="s">
        <v>197</v>
      </c>
      <c r="B96" s="8" t="s">
        <v>196</v>
      </c>
      <c r="C96" s="75">
        <v>500</v>
      </c>
      <c r="D96" s="106">
        <v>66000</v>
      </c>
      <c r="E96" s="93">
        <v>66000</v>
      </c>
      <c r="F96" s="93">
        <v>66000</v>
      </c>
      <c r="G96" s="106">
        <v>120000</v>
      </c>
      <c r="H96" s="106">
        <v>120000</v>
      </c>
    </row>
    <row r="97" spans="1:8" ht="100.5" customHeight="1">
      <c r="A97" s="16" t="s">
        <v>198</v>
      </c>
      <c r="B97" s="42" t="s">
        <v>200</v>
      </c>
      <c r="C97" s="48">
        <v>500</v>
      </c>
      <c r="D97" s="106">
        <v>32000</v>
      </c>
      <c r="E97" s="93">
        <v>32000</v>
      </c>
      <c r="F97" s="93">
        <v>32000</v>
      </c>
      <c r="G97" s="106">
        <v>320000</v>
      </c>
      <c r="H97" s="106">
        <v>320000</v>
      </c>
    </row>
    <row r="98" spans="1:8" ht="99" customHeight="1">
      <c r="A98" s="17" t="s">
        <v>324</v>
      </c>
      <c r="B98" s="8" t="s">
        <v>97</v>
      </c>
      <c r="C98" s="68">
        <v>200</v>
      </c>
      <c r="D98" s="78">
        <v>54000</v>
      </c>
      <c r="E98" s="93">
        <v>21271.16</v>
      </c>
      <c r="F98" s="93">
        <v>21271.16</v>
      </c>
      <c r="G98" s="78">
        <v>70161.960000000006</v>
      </c>
      <c r="H98" s="78">
        <v>70161.960000000006</v>
      </c>
    </row>
    <row r="99" spans="1:8" ht="131.25">
      <c r="A99" s="43" t="s">
        <v>255</v>
      </c>
      <c r="B99" s="8" t="s">
        <v>256</v>
      </c>
      <c r="C99" s="68">
        <v>200</v>
      </c>
      <c r="D99" s="88">
        <f>'[1]приложение 6'!$D$96</f>
        <v>210588</v>
      </c>
      <c r="E99" s="93"/>
      <c r="F99" s="93"/>
      <c r="G99" s="88">
        <f>'[1]приложение 6'!$D$96</f>
        <v>210588</v>
      </c>
      <c r="H99" s="88">
        <f>'[1]приложение 6'!$D$96</f>
        <v>210588</v>
      </c>
    </row>
    <row r="100" spans="1:8" ht="101.25" customHeight="1">
      <c r="A100" s="43" t="s">
        <v>312</v>
      </c>
      <c r="B100" s="8" t="s">
        <v>313</v>
      </c>
      <c r="C100" s="75">
        <v>200</v>
      </c>
      <c r="D100" s="83">
        <v>4824078</v>
      </c>
      <c r="E100" s="93">
        <v>4824078</v>
      </c>
      <c r="F100" s="93"/>
      <c r="G100" s="83"/>
      <c r="H100" s="83"/>
    </row>
    <row r="101" spans="1:8" ht="57.75" customHeight="1">
      <c r="A101" s="41" t="s">
        <v>8</v>
      </c>
      <c r="B101" s="19" t="s">
        <v>98</v>
      </c>
      <c r="C101" s="67"/>
      <c r="D101" s="84">
        <f>D102+D107</f>
        <v>2099184</v>
      </c>
      <c r="E101" s="84">
        <f t="shared" ref="E101:H101" si="19">E102+E107</f>
        <v>1822209</v>
      </c>
      <c r="F101" s="84">
        <f t="shared" si="19"/>
        <v>1822209</v>
      </c>
      <c r="G101" s="84">
        <f t="shared" si="19"/>
        <v>3821996.06</v>
      </c>
      <c r="H101" s="84">
        <f t="shared" si="19"/>
        <v>3822754.42</v>
      </c>
    </row>
    <row r="102" spans="1:8" ht="60" customHeight="1">
      <c r="A102" s="37" t="s">
        <v>159</v>
      </c>
      <c r="B102" s="8" t="s">
        <v>99</v>
      </c>
      <c r="C102" s="68"/>
      <c r="D102" s="82">
        <f>D103</f>
        <v>261000</v>
      </c>
      <c r="E102" s="82">
        <f t="shared" ref="E102:H102" si="20">E103</f>
        <v>50000</v>
      </c>
      <c r="F102" s="82">
        <f t="shared" si="20"/>
        <v>50000</v>
      </c>
      <c r="G102" s="82">
        <f t="shared" si="20"/>
        <v>321000</v>
      </c>
      <c r="H102" s="82">
        <f t="shared" si="20"/>
        <v>321000</v>
      </c>
    </row>
    <row r="103" spans="1:8" ht="37.5">
      <c r="A103" s="13" t="s">
        <v>100</v>
      </c>
      <c r="B103" s="8" t="s">
        <v>101</v>
      </c>
      <c r="C103" s="68"/>
      <c r="D103" s="82">
        <f>D104+D106+D105</f>
        <v>261000</v>
      </c>
      <c r="E103" s="82">
        <f t="shared" ref="E103:H103" si="21">E104+E106+E105</f>
        <v>50000</v>
      </c>
      <c r="F103" s="82">
        <f t="shared" si="21"/>
        <v>50000</v>
      </c>
      <c r="G103" s="82">
        <f t="shared" si="21"/>
        <v>321000</v>
      </c>
      <c r="H103" s="82">
        <f t="shared" si="21"/>
        <v>321000</v>
      </c>
    </row>
    <row r="104" spans="1:8" ht="72" customHeight="1">
      <c r="A104" s="17" t="s">
        <v>171</v>
      </c>
      <c r="B104" s="21" t="s">
        <v>291</v>
      </c>
      <c r="C104" s="68">
        <v>200</v>
      </c>
      <c r="D104" s="78">
        <v>44253</v>
      </c>
      <c r="E104" s="78">
        <v>44253</v>
      </c>
      <c r="F104" s="78">
        <v>44253</v>
      </c>
      <c r="G104" s="78">
        <v>44253</v>
      </c>
      <c r="H104" s="78">
        <v>44253</v>
      </c>
    </row>
    <row r="105" spans="1:8" ht="78.75" customHeight="1">
      <c r="A105" s="43" t="s">
        <v>301</v>
      </c>
      <c r="B105" s="21" t="s">
        <v>291</v>
      </c>
      <c r="C105" s="68">
        <v>600</v>
      </c>
      <c r="D105" s="106">
        <v>211000</v>
      </c>
      <c r="E105" s="93"/>
      <c r="F105" s="93"/>
      <c r="G105" s="106">
        <v>271000</v>
      </c>
      <c r="H105" s="106">
        <v>271000</v>
      </c>
    </row>
    <row r="106" spans="1:8" ht="66" customHeight="1">
      <c r="A106" s="43" t="s">
        <v>284</v>
      </c>
      <c r="B106" s="21" t="s">
        <v>292</v>
      </c>
      <c r="C106" s="68">
        <v>300</v>
      </c>
      <c r="D106" s="78">
        <v>5747</v>
      </c>
      <c r="E106" s="78">
        <v>5747</v>
      </c>
      <c r="F106" s="78">
        <v>5747</v>
      </c>
      <c r="G106" s="78">
        <v>5747</v>
      </c>
      <c r="H106" s="78">
        <v>5747</v>
      </c>
    </row>
    <row r="107" spans="1:8" ht="37.5">
      <c r="A107" s="37" t="s">
        <v>183</v>
      </c>
      <c r="B107" s="21" t="s">
        <v>184</v>
      </c>
      <c r="C107" s="68"/>
      <c r="D107" s="78">
        <f>D108+D111</f>
        <v>1838184</v>
      </c>
      <c r="E107" s="78">
        <f>E108+E111</f>
        <v>1772209</v>
      </c>
      <c r="F107" s="78">
        <f>F108+F111</f>
        <v>1772209</v>
      </c>
      <c r="G107" s="78">
        <f>G108+G111</f>
        <v>3500996.06</v>
      </c>
      <c r="H107" s="78">
        <f>H108+H111</f>
        <v>3501754.42</v>
      </c>
    </row>
    <row r="108" spans="1:8" ht="37.5">
      <c r="A108" s="17" t="s">
        <v>186</v>
      </c>
      <c r="B108" s="8" t="s">
        <v>185</v>
      </c>
      <c r="C108" s="68"/>
      <c r="D108" s="78">
        <f>SUM(D109:D110)</f>
        <v>356384</v>
      </c>
      <c r="E108" s="78">
        <f>SUM(E109:E109)</f>
        <v>322500</v>
      </c>
      <c r="F108" s="78">
        <f>SUM(F109:F109)</f>
        <v>322500</v>
      </c>
      <c r="G108" s="78">
        <f>SUM(G109:G110)</f>
        <v>2019196.06</v>
      </c>
      <c r="H108" s="78">
        <f>SUM(H109:H110)</f>
        <v>2019954.42</v>
      </c>
    </row>
    <row r="109" spans="1:8" ht="56.25" customHeight="1">
      <c r="A109" s="17" t="s">
        <v>190</v>
      </c>
      <c r="B109" s="21" t="s">
        <v>293</v>
      </c>
      <c r="C109" s="68">
        <v>600</v>
      </c>
      <c r="D109" s="78">
        <v>326722</v>
      </c>
      <c r="E109" s="93">
        <v>322500</v>
      </c>
      <c r="F109" s="93">
        <v>322500</v>
      </c>
      <c r="G109" s="78">
        <v>1995848</v>
      </c>
      <c r="H109" s="78">
        <v>1995848</v>
      </c>
    </row>
    <row r="110" spans="1:8" ht="90.75" customHeight="1">
      <c r="A110" s="17" t="s">
        <v>360</v>
      </c>
      <c r="B110" s="55" t="s">
        <v>361</v>
      </c>
      <c r="C110" s="68">
        <v>600</v>
      </c>
      <c r="D110" s="78">
        <v>29662</v>
      </c>
      <c r="E110" s="93"/>
      <c r="F110" s="93"/>
      <c r="G110" s="78">
        <v>23348.06</v>
      </c>
      <c r="H110" s="78">
        <v>24106.42</v>
      </c>
    </row>
    <row r="111" spans="1:8" ht="36" customHeight="1">
      <c r="A111" s="17" t="s">
        <v>207</v>
      </c>
      <c r="B111" s="55" t="s">
        <v>208</v>
      </c>
      <c r="C111" s="68"/>
      <c r="D111" s="78">
        <f>SUM(D112:D112)</f>
        <v>1481800</v>
      </c>
      <c r="E111" s="78">
        <f>SUM(E112:E112)</f>
        <v>1449709</v>
      </c>
      <c r="F111" s="78">
        <f>SUM(F112:F112)</f>
        <v>1449709</v>
      </c>
      <c r="G111" s="78">
        <f>SUM(G112:G112)</f>
        <v>1481800</v>
      </c>
      <c r="H111" s="78">
        <f>SUM(H112:H112)</f>
        <v>1481800</v>
      </c>
    </row>
    <row r="112" spans="1:8" ht="115.5" customHeight="1">
      <c r="A112" s="17" t="s">
        <v>187</v>
      </c>
      <c r="B112" s="55" t="s">
        <v>209</v>
      </c>
      <c r="C112" s="68">
        <v>600</v>
      </c>
      <c r="D112" s="78">
        <v>1481800</v>
      </c>
      <c r="E112" s="93">
        <v>1449709</v>
      </c>
      <c r="F112" s="93">
        <v>1449709</v>
      </c>
      <c r="G112" s="78">
        <v>1481800</v>
      </c>
      <c r="H112" s="78">
        <v>1481800</v>
      </c>
    </row>
    <row r="113" spans="1:8" ht="75">
      <c r="A113" s="18" t="s">
        <v>9</v>
      </c>
      <c r="B113" s="19" t="s">
        <v>102</v>
      </c>
      <c r="C113" s="68"/>
      <c r="D113" s="84">
        <f>D114+D118</f>
        <v>13287881.1</v>
      </c>
      <c r="E113" s="84">
        <f t="shared" ref="E113:H113" si="22">E114+E118</f>
        <v>6766500</v>
      </c>
      <c r="F113" s="84">
        <f t="shared" si="22"/>
        <v>6766500</v>
      </c>
      <c r="G113" s="84">
        <f t="shared" si="22"/>
        <v>13287881.1</v>
      </c>
      <c r="H113" s="84">
        <f t="shared" si="22"/>
        <v>13287881.1</v>
      </c>
    </row>
    <row r="114" spans="1:8" ht="56.25">
      <c r="A114" s="35" t="s">
        <v>191</v>
      </c>
      <c r="B114" s="8" t="s">
        <v>103</v>
      </c>
      <c r="C114" s="48"/>
      <c r="D114" s="82">
        <f>D115</f>
        <v>12047881.1</v>
      </c>
      <c r="E114" s="82">
        <f t="shared" ref="E114:H114" si="23">E115</f>
        <v>5526500</v>
      </c>
      <c r="F114" s="82">
        <f t="shared" si="23"/>
        <v>5526500</v>
      </c>
      <c r="G114" s="82">
        <f t="shared" si="23"/>
        <v>12047881.1</v>
      </c>
      <c r="H114" s="82">
        <f t="shared" si="23"/>
        <v>12047881.1</v>
      </c>
    </row>
    <row r="115" spans="1:8" ht="56.25">
      <c r="A115" s="29" t="s">
        <v>192</v>
      </c>
      <c r="B115" s="8" t="s">
        <v>104</v>
      </c>
      <c r="C115" s="48"/>
      <c r="D115" s="82">
        <f>SUM(D116:D117)</f>
        <v>12047881.1</v>
      </c>
      <c r="E115" s="82">
        <f t="shared" ref="E115:H115" si="24">SUM(E116:E117)</f>
        <v>5526500</v>
      </c>
      <c r="F115" s="82">
        <f t="shared" si="24"/>
        <v>5526500</v>
      </c>
      <c r="G115" s="82">
        <f t="shared" si="24"/>
        <v>12047881.1</v>
      </c>
      <c r="H115" s="82">
        <f t="shared" si="24"/>
        <v>12047881.1</v>
      </c>
    </row>
    <row r="116" spans="1:8" ht="75">
      <c r="A116" s="22" t="s">
        <v>304</v>
      </c>
      <c r="B116" s="8" t="s">
        <v>305</v>
      </c>
      <c r="C116" s="48">
        <v>200</v>
      </c>
      <c r="D116" s="82">
        <v>5526500</v>
      </c>
      <c r="E116" s="93">
        <v>5526500</v>
      </c>
      <c r="F116" s="93">
        <v>5526500</v>
      </c>
      <c r="G116" s="82">
        <v>5526500</v>
      </c>
      <c r="H116" s="82">
        <v>5358747.93</v>
      </c>
    </row>
    <row r="117" spans="1:8" ht="112.5">
      <c r="A117" s="90" t="s">
        <v>329</v>
      </c>
      <c r="B117" s="8" t="s">
        <v>299</v>
      </c>
      <c r="C117" s="48">
        <v>200</v>
      </c>
      <c r="D117" s="78">
        <v>6521381.0999999996</v>
      </c>
      <c r="E117" s="93"/>
      <c r="F117" s="93"/>
      <c r="G117" s="78">
        <v>6521381.0999999996</v>
      </c>
      <c r="H117" s="78">
        <v>6689133.1699999999</v>
      </c>
    </row>
    <row r="118" spans="1:8" ht="49.5" customHeight="1">
      <c r="A118" s="35" t="s">
        <v>160</v>
      </c>
      <c r="B118" s="8" t="s">
        <v>105</v>
      </c>
      <c r="C118" s="48"/>
      <c r="D118" s="82">
        <f>D119</f>
        <v>1240000</v>
      </c>
      <c r="E118" s="82">
        <f t="shared" ref="E118:H119" si="25">E119</f>
        <v>1240000</v>
      </c>
      <c r="F118" s="82">
        <f t="shared" si="25"/>
        <v>1240000</v>
      </c>
      <c r="G118" s="82">
        <f t="shared" si="25"/>
        <v>1240000</v>
      </c>
      <c r="H118" s="82">
        <f t="shared" si="25"/>
        <v>1240000</v>
      </c>
    </row>
    <row r="119" spans="1:8" ht="37.5">
      <c r="A119" s="32" t="s">
        <v>106</v>
      </c>
      <c r="B119" s="8" t="s">
        <v>107</v>
      </c>
      <c r="C119" s="48"/>
      <c r="D119" s="82">
        <f>D120</f>
        <v>1240000</v>
      </c>
      <c r="E119" s="82">
        <f t="shared" si="25"/>
        <v>1240000</v>
      </c>
      <c r="F119" s="82">
        <f t="shared" si="25"/>
        <v>1240000</v>
      </c>
      <c r="G119" s="82">
        <f t="shared" si="25"/>
        <v>1240000</v>
      </c>
      <c r="H119" s="82">
        <f t="shared" si="25"/>
        <v>1240000</v>
      </c>
    </row>
    <row r="120" spans="1:8" ht="109.5" customHeight="1">
      <c r="A120" s="22" t="s">
        <v>193</v>
      </c>
      <c r="B120" s="8" t="s">
        <v>108</v>
      </c>
      <c r="C120" s="48">
        <v>500</v>
      </c>
      <c r="D120" s="78">
        <v>1240000</v>
      </c>
      <c r="E120" s="93">
        <v>1240000</v>
      </c>
      <c r="F120" s="93">
        <v>1240000</v>
      </c>
      <c r="G120" s="78">
        <v>1240000</v>
      </c>
      <c r="H120" s="78">
        <v>1240000</v>
      </c>
    </row>
    <row r="121" spans="1:8" ht="56.25">
      <c r="A121" s="18" t="s">
        <v>10</v>
      </c>
      <c r="B121" s="19" t="s">
        <v>109</v>
      </c>
      <c r="C121" s="51"/>
      <c r="D121" s="84">
        <f>D122+D125+D127+D131</f>
        <v>230000</v>
      </c>
      <c r="E121" s="84" t="e">
        <f>E122+E125+E127+E131</f>
        <v>#REF!</v>
      </c>
      <c r="F121" s="84" t="e">
        <f>F122+F125+F127+F131</f>
        <v>#REF!</v>
      </c>
      <c r="G121" s="84">
        <f t="shared" ref="G121:H121" si="26">G122+G125+G127+G131</f>
        <v>230000</v>
      </c>
      <c r="H121" s="84">
        <f t="shared" si="26"/>
        <v>230000</v>
      </c>
    </row>
    <row r="122" spans="1:8" ht="56.25">
      <c r="A122" s="38" t="s">
        <v>110</v>
      </c>
      <c r="B122" s="8" t="s">
        <v>179</v>
      </c>
      <c r="C122" s="68"/>
      <c r="D122" s="78">
        <f>D123</f>
        <v>30000</v>
      </c>
      <c r="E122" s="78" t="e">
        <f t="shared" ref="E122:H123" si="27">E123</f>
        <v>#REF!</v>
      </c>
      <c r="F122" s="78" t="e">
        <f t="shared" si="27"/>
        <v>#REF!</v>
      </c>
      <c r="G122" s="78">
        <f t="shared" si="27"/>
        <v>30000</v>
      </c>
      <c r="H122" s="78">
        <f t="shared" si="27"/>
        <v>30000</v>
      </c>
    </row>
    <row r="123" spans="1:8" ht="55.5" customHeight="1">
      <c r="A123" s="20" t="s">
        <v>112</v>
      </c>
      <c r="B123" s="8" t="s">
        <v>180</v>
      </c>
      <c r="C123" s="48"/>
      <c r="D123" s="78">
        <f>D124</f>
        <v>30000</v>
      </c>
      <c r="E123" s="78" t="e">
        <f>E124+#REF!</f>
        <v>#REF!</v>
      </c>
      <c r="F123" s="78" t="e">
        <f>F124+#REF!</f>
        <v>#REF!</v>
      </c>
      <c r="G123" s="78">
        <f t="shared" si="27"/>
        <v>30000</v>
      </c>
      <c r="H123" s="78">
        <f t="shared" si="27"/>
        <v>30000</v>
      </c>
    </row>
    <row r="124" spans="1:8" ht="95.25" customHeight="1">
      <c r="A124" s="14" t="s">
        <v>172</v>
      </c>
      <c r="B124" s="8" t="s">
        <v>181</v>
      </c>
      <c r="C124" s="48">
        <v>200</v>
      </c>
      <c r="D124" s="78">
        <v>30000</v>
      </c>
      <c r="E124" s="78">
        <v>30000</v>
      </c>
      <c r="F124" s="78">
        <v>30000</v>
      </c>
      <c r="G124" s="78">
        <v>30000</v>
      </c>
      <c r="H124" s="78">
        <v>30000</v>
      </c>
    </row>
    <row r="125" spans="1:8" ht="59.25" customHeight="1">
      <c r="A125" s="36" t="s">
        <v>339</v>
      </c>
      <c r="B125" s="8" t="s">
        <v>113</v>
      </c>
      <c r="C125" s="67"/>
      <c r="D125" s="78">
        <f t="shared" ref="D125:H125" si="28">D126</f>
        <v>0</v>
      </c>
      <c r="E125" s="78" t="e">
        <f t="shared" si="28"/>
        <v>#REF!</v>
      </c>
      <c r="F125" s="78" t="e">
        <f t="shared" si="28"/>
        <v>#REF!</v>
      </c>
      <c r="G125" s="78">
        <f t="shared" si="28"/>
        <v>0</v>
      </c>
      <c r="H125" s="78">
        <f t="shared" si="28"/>
        <v>0</v>
      </c>
    </row>
    <row r="126" spans="1:8" ht="37.5">
      <c r="A126" s="28" t="s">
        <v>340</v>
      </c>
      <c r="B126" s="8" t="s">
        <v>111</v>
      </c>
      <c r="C126" s="67"/>
      <c r="D126" s="78">
        <v>0</v>
      </c>
      <c r="E126" s="78" t="e">
        <f>#REF!</f>
        <v>#REF!</v>
      </c>
      <c r="F126" s="78" t="e">
        <f>#REF!</f>
        <v>#REF!</v>
      </c>
      <c r="G126" s="78">
        <v>0</v>
      </c>
      <c r="H126" s="78">
        <v>0</v>
      </c>
    </row>
    <row r="127" spans="1:8" ht="75">
      <c r="A127" s="35" t="s">
        <v>362</v>
      </c>
      <c r="B127" s="8" t="s">
        <v>114</v>
      </c>
      <c r="C127" s="68"/>
      <c r="D127" s="78">
        <f>D128</f>
        <v>160000</v>
      </c>
      <c r="E127" s="78">
        <f t="shared" ref="E127:H127" si="29">E128</f>
        <v>150000</v>
      </c>
      <c r="F127" s="78">
        <f t="shared" si="29"/>
        <v>150000</v>
      </c>
      <c r="G127" s="78">
        <f t="shared" si="29"/>
        <v>160000</v>
      </c>
      <c r="H127" s="78">
        <f t="shared" si="29"/>
        <v>160000</v>
      </c>
    </row>
    <row r="128" spans="1:8" ht="74.25" customHeight="1">
      <c r="A128" s="29" t="s">
        <v>341</v>
      </c>
      <c r="B128" s="8" t="s">
        <v>115</v>
      </c>
      <c r="C128" s="48"/>
      <c r="D128" s="78">
        <f>D130+D129</f>
        <v>160000</v>
      </c>
      <c r="E128" s="78">
        <f>E130</f>
        <v>150000</v>
      </c>
      <c r="F128" s="78">
        <f>F130</f>
        <v>150000</v>
      </c>
      <c r="G128" s="78">
        <f t="shared" ref="G128:H128" si="30">G130+G129</f>
        <v>160000</v>
      </c>
      <c r="H128" s="78">
        <f t="shared" si="30"/>
        <v>160000</v>
      </c>
    </row>
    <row r="129" spans="1:8" ht="72" customHeight="1">
      <c r="A129" s="14" t="s">
        <v>363</v>
      </c>
      <c r="B129" s="8" t="s">
        <v>182</v>
      </c>
      <c r="C129" s="68">
        <v>200</v>
      </c>
      <c r="D129" s="78">
        <v>10000</v>
      </c>
      <c r="E129" s="78"/>
      <c r="F129" s="78"/>
      <c r="G129" s="78">
        <v>10000</v>
      </c>
      <c r="H129" s="78">
        <v>10000</v>
      </c>
    </row>
    <row r="130" spans="1:8" ht="48.75" customHeight="1">
      <c r="A130" s="14" t="s">
        <v>306</v>
      </c>
      <c r="B130" s="8" t="s">
        <v>182</v>
      </c>
      <c r="C130" s="48">
        <v>800</v>
      </c>
      <c r="D130" s="78">
        <v>150000</v>
      </c>
      <c r="E130" s="78">
        <v>150000</v>
      </c>
      <c r="F130" s="78">
        <v>150000</v>
      </c>
      <c r="G130" s="78">
        <v>150000</v>
      </c>
      <c r="H130" s="78">
        <v>150000</v>
      </c>
    </row>
    <row r="131" spans="1:8" ht="36" customHeight="1">
      <c r="A131" s="35" t="s">
        <v>272</v>
      </c>
      <c r="B131" s="8" t="s">
        <v>275</v>
      </c>
      <c r="C131" s="48"/>
      <c r="D131" s="78">
        <f>D132</f>
        <v>40000</v>
      </c>
      <c r="E131" s="78">
        <f t="shared" ref="E131:H131" si="31">E132</f>
        <v>40000</v>
      </c>
      <c r="F131" s="78">
        <f t="shared" si="31"/>
        <v>40000</v>
      </c>
      <c r="G131" s="78">
        <f t="shared" si="31"/>
        <v>40000</v>
      </c>
      <c r="H131" s="78">
        <f t="shared" si="31"/>
        <v>40000</v>
      </c>
    </row>
    <row r="132" spans="1:8" ht="40.5" customHeight="1">
      <c r="A132" s="10" t="s">
        <v>276</v>
      </c>
      <c r="B132" s="8" t="s">
        <v>274</v>
      </c>
      <c r="C132" s="48"/>
      <c r="D132" s="78">
        <f>D133+D134</f>
        <v>40000</v>
      </c>
      <c r="E132" s="78">
        <f t="shared" ref="E132:H132" si="32">E133+E134</f>
        <v>40000</v>
      </c>
      <c r="F132" s="78">
        <f t="shared" si="32"/>
        <v>40000</v>
      </c>
      <c r="G132" s="78">
        <f t="shared" si="32"/>
        <v>40000</v>
      </c>
      <c r="H132" s="78">
        <f t="shared" si="32"/>
        <v>40000</v>
      </c>
    </row>
    <row r="133" spans="1:8" ht="37.5">
      <c r="A133" s="65" t="s">
        <v>277</v>
      </c>
      <c r="B133" s="8" t="s">
        <v>273</v>
      </c>
      <c r="C133" s="48">
        <v>300</v>
      </c>
      <c r="D133" s="78">
        <v>20000</v>
      </c>
      <c r="E133" s="78">
        <v>20000</v>
      </c>
      <c r="F133" s="78">
        <v>20000</v>
      </c>
      <c r="G133" s="78">
        <v>20000</v>
      </c>
      <c r="H133" s="78">
        <v>20000</v>
      </c>
    </row>
    <row r="134" spans="1:8" ht="56.25">
      <c r="A134" s="65" t="s">
        <v>282</v>
      </c>
      <c r="B134" s="8" t="s">
        <v>279</v>
      </c>
      <c r="C134" s="48">
        <v>300</v>
      </c>
      <c r="D134" s="78">
        <v>20000</v>
      </c>
      <c r="E134" s="78">
        <v>20000</v>
      </c>
      <c r="F134" s="78">
        <v>20000</v>
      </c>
      <c r="G134" s="78">
        <v>20000</v>
      </c>
      <c r="H134" s="78">
        <v>20000</v>
      </c>
    </row>
    <row r="135" spans="1:8" ht="77.25" customHeight="1">
      <c r="A135" s="24" t="s">
        <v>11</v>
      </c>
      <c r="B135" s="19" t="s">
        <v>122</v>
      </c>
      <c r="C135" s="48"/>
      <c r="D135" s="84">
        <f>D136+D146+D149+D140+D143+D152</f>
        <v>3591595.5</v>
      </c>
      <c r="E135" s="84" t="e">
        <f>E136+E146+E149+E140+E143+E152</f>
        <v>#REF!</v>
      </c>
      <c r="F135" s="84" t="e">
        <f>F136+F146+F149+F140+F143+F152</f>
        <v>#REF!</v>
      </c>
      <c r="G135" s="84">
        <f>G136+G146+G149+G140+G143+G152</f>
        <v>3593522.49</v>
      </c>
      <c r="H135" s="84">
        <f>H136+H146+H149+H140+H143+H152</f>
        <v>3404732.56</v>
      </c>
    </row>
    <row r="136" spans="1:8" ht="54.75" customHeight="1">
      <c r="A136" s="35" t="s">
        <v>119</v>
      </c>
      <c r="B136" s="8" t="s">
        <v>120</v>
      </c>
      <c r="C136" s="48"/>
      <c r="D136" s="82">
        <f>D137</f>
        <v>2424000</v>
      </c>
      <c r="E136" s="82">
        <f t="shared" ref="E136:H136" si="33">E137</f>
        <v>2070500</v>
      </c>
      <c r="F136" s="82">
        <f t="shared" si="33"/>
        <v>2070500</v>
      </c>
      <c r="G136" s="82">
        <f t="shared" si="33"/>
        <v>2424000</v>
      </c>
      <c r="H136" s="82">
        <f t="shared" si="33"/>
        <v>2424000</v>
      </c>
    </row>
    <row r="137" spans="1:8" ht="54.75" customHeight="1">
      <c r="A137" s="14" t="s">
        <v>121</v>
      </c>
      <c r="B137" s="8" t="s">
        <v>125</v>
      </c>
      <c r="C137" s="48"/>
      <c r="D137" s="82">
        <f>D138+D139</f>
        <v>2424000</v>
      </c>
      <c r="E137" s="82">
        <f t="shared" ref="E137:H137" si="34">E138+E139</f>
        <v>2070500</v>
      </c>
      <c r="F137" s="82">
        <f t="shared" si="34"/>
        <v>2070500</v>
      </c>
      <c r="G137" s="82">
        <f t="shared" si="34"/>
        <v>2424000</v>
      </c>
      <c r="H137" s="82">
        <f t="shared" si="34"/>
        <v>2424000</v>
      </c>
    </row>
    <row r="138" spans="1:8" ht="77.25" customHeight="1">
      <c r="A138" s="14" t="s">
        <v>174</v>
      </c>
      <c r="B138" s="8" t="s">
        <v>124</v>
      </c>
      <c r="C138" s="48">
        <v>200</v>
      </c>
      <c r="D138" s="82">
        <v>24000</v>
      </c>
      <c r="E138" s="93">
        <v>20500</v>
      </c>
      <c r="F138" s="93">
        <v>20500</v>
      </c>
      <c r="G138" s="82">
        <v>24000</v>
      </c>
      <c r="H138" s="82">
        <v>24000</v>
      </c>
    </row>
    <row r="139" spans="1:8" ht="78.75" customHeight="1">
      <c r="A139" s="14" t="s">
        <v>123</v>
      </c>
      <c r="B139" s="8" t="s">
        <v>124</v>
      </c>
      <c r="C139" s="48">
        <v>300</v>
      </c>
      <c r="D139" s="78">
        <v>2400000</v>
      </c>
      <c r="E139" s="93">
        <v>2050000</v>
      </c>
      <c r="F139" s="93">
        <v>2050000</v>
      </c>
      <c r="G139" s="78">
        <v>2400000</v>
      </c>
      <c r="H139" s="78">
        <v>2400000</v>
      </c>
    </row>
    <row r="140" spans="1:8" ht="36.75" customHeight="1">
      <c r="A140" s="53" t="s">
        <v>215</v>
      </c>
      <c r="B140" s="8" t="s">
        <v>217</v>
      </c>
      <c r="C140" s="48"/>
      <c r="D140" s="78">
        <f>D141</f>
        <v>50000</v>
      </c>
      <c r="E140" s="78">
        <f t="shared" ref="E140:H141" si="35">E141</f>
        <v>50000</v>
      </c>
      <c r="F140" s="78">
        <f t="shared" si="35"/>
        <v>50000</v>
      </c>
      <c r="G140" s="78">
        <f t="shared" si="35"/>
        <v>50000</v>
      </c>
      <c r="H140" s="78">
        <f t="shared" si="35"/>
        <v>50000</v>
      </c>
    </row>
    <row r="141" spans="1:8" ht="36.75" customHeight="1">
      <c r="A141" s="10" t="s">
        <v>216</v>
      </c>
      <c r="B141" s="8" t="s">
        <v>218</v>
      </c>
      <c r="C141" s="48"/>
      <c r="D141" s="78">
        <f>D142</f>
        <v>50000</v>
      </c>
      <c r="E141" s="78">
        <f t="shared" si="35"/>
        <v>50000</v>
      </c>
      <c r="F141" s="78">
        <f t="shared" si="35"/>
        <v>50000</v>
      </c>
      <c r="G141" s="78">
        <f t="shared" si="35"/>
        <v>50000</v>
      </c>
      <c r="H141" s="78">
        <f t="shared" si="35"/>
        <v>50000</v>
      </c>
    </row>
    <row r="142" spans="1:8" ht="54" customHeight="1">
      <c r="A142" s="10" t="s">
        <v>281</v>
      </c>
      <c r="B142" s="8" t="s">
        <v>280</v>
      </c>
      <c r="C142" s="48">
        <v>300</v>
      </c>
      <c r="D142" s="78">
        <v>50000</v>
      </c>
      <c r="E142" s="93">
        <v>50000</v>
      </c>
      <c r="F142" s="93">
        <v>50000</v>
      </c>
      <c r="G142" s="78">
        <v>50000</v>
      </c>
      <c r="H142" s="78">
        <v>50000</v>
      </c>
    </row>
    <row r="143" spans="1:8" ht="37.5">
      <c r="A143" s="52" t="s">
        <v>210</v>
      </c>
      <c r="B143" s="8" t="s">
        <v>211</v>
      </c>
      <c r="C143" s="48"/>
      <c r="D143" s="78">
        <f>D144</f>
        <v>50000</v>
      </c>
      <c r="E143" s="78">
        <f t="shared" ref="E143:H144" si="36">E144</f>
        <v>50000</v>
      </c>
      <c r="F143" s="78">
        <f t="shared" si="36"/>
        <v>50000</v>
      </c>
      <c r="G143" s="78">
        <f t="shared" si="36"/>
        <v>50000</v>
      </c>
      <c r="H143" s="78">
        <f t="shared" si="36"/>
        <v>50000</v>
      </c>
    </row>
    <row r="144" spans="1:8" ht="56.25">
      <c r="A144" s="14" t="s">
        <v>212</v>
      </c>
      <c r="B144" s="8" t="s">
        <v>213</v>
      </c>
      <c r="C144" s="48"/>
      <c r="D144" s="78">
        <f>D145</f>
        <v>50000</v>
      </c>
      <c r="E144" s="78">
        <f t="shared" si="36"/>
        <v>50000</v>
      </c>
      <c r="F144" s="78">
        <f t="shared" si="36"/>
        <v>50000</v>
      </c>
      <c r="G144" s="78">
        <f t="shared" si="36"/>
        <v>50000</v>
      </c>
      <c r="H144" s="78">
        <f t="shared" si="36"/>
        <v>50000</v>
      </c>
    </row>
    <row r="145" spans="1:8" ht="93.75">
      <c r="A145" s="14" t="s">
        <v>214</v>
      </c>
      <c r="B145" s="8" t="s">
        <v>265</v>
      </c>
      <c r="C145" s="48">
        <v>300</v>
      </c>
      <c r="D145" s="78">
        <v>50000</v>
      </c>
      <c r="E145" s="93">
        <v>50000</v>
      </c>
      <c r="F145" s="93">
        <v>50000</v>
      </c>
      <c r="G145" s="78">
        <v>50000</v>
      </c>
      <c r="H145" s="78">
        <v>50000</v>
      </c>
    </row>
    <row r="146" spans="1:8" ht="58.5" customHeight="1">
      <c r="A146" s="39" t="s">
        <v>126</v>
      </c>
      <c r="B146" s="8" t="s">
        <v>129</v>
      </c>
      <c r="C146" s="68"/>
      <c r="D146" s="78">
        <f>D147</f>
        <v>25000</v>
      </c>
      <c r="E146" s="78" t="e">
        <f t="shared" ref="E146:H147" si="37">E147</f>
        <v>#REF!</v>
      </c>
      <c r="F146" s="78" t="e">
        <f t="shared" si="37"/>
        <v>#REF!</v>
      </c>
      <c r="G146" s="78">
        <f t="shared" si="37"/>
        <v>25000</v>
      </c>
      <c r="H146" s="78">
        <f t="shared" si="37"/>
        <v>25000</v>
      </c>
    </row>
    <row r="147" spans="1:8" ht="57" customHeight="1">
      <c r="A147" s="16" t="s">
        <v>128</v>
      </c>
      <c r="B147" s="8" t="s">
        <v>127</v>
      </c>
      <c r="C147" s="68"/>
      <c r="D147" s="78">
        <f>D148</f>
        <v>25000</v>
      </c>
      <c r="E147" s="78" t="e">
        <f>E148+#REF!</f>
        <v>#REF!</v>
      </c>
      <c r="F147" s="78" t="e">
        <f>F148+#REF!</f>
        <v>#REF!</v>
      </c>
      <c r="G147" s="78">
        <f t="shared" si="37"/>
        <v>25000</v>
      </c>
      <c r="H147" s="78">
        <f t="shared" si="37"/>
        <v>25000</v>
      </c>
    </row>
    <row r="148" spans="1:8" ht="59.25" customHeight="1">
      <c r="A148" s="16" t="s">
        <v>175</v>
      </c>
      <c r="B148" s="21" t="s">
        <v>130</v>
      </c>
      <c r="C148" s="68">
        <v>200</v>
      </c>
      <c r="D148" s="78">
        <v>25000</v>
      </c>
      <c r="E148" s="93">
        <v>23300</v>
      </c>
      <c r="F148" s="93">
        <v>23300</v>
      </c>
      <c r="G148" s="78">
        <v>25000</v>
      </c>
      <c r="H148" s="78">
        <v>25000</v>
      </c>
    </row>
    <row r="149" spans="1:8" ht="42" customHeight="1">
      <c r="A149" s="35" t="s">
        <v>131</v>
      </c>
      <c r="B149" s="8" t="s">
        <v>132</v>
      </c>
      <c r="C149" s="68"/>
      <c r="D149" s="78">
        <f t="shared" ref="D149:H150" si="38">D150</f>
        <v>23000</v>
      </c>
      <c r="E149" s="78">
        <f t="shared" si="38"/>
        <v>23000</v>
      </c>
      <c r="F149" s="78">
        <f t="shared" si="38"/>
        <v>23000</v>
      </c>
      <c r="G149" s="78">
        <f t="shared" si="38"/>
        <v>23000</v>
      </c>
      <c r="H149" s="78">
        <f t="shared" si="38"/>
        <v>23000</v>
      </c>
    </row>
    <row r="150" spans="1:8" ht="48" customHeight="1">
      <c r="A150" s="14" t="s">
        <v>133</v>
      </c>
      <c r="B150" s="8" t="s">
        <v>315</v>
      </c>
      <c r="C150" s="48"/>
      <c r="D150" s="78">
        <f t="shared" si="38"/>
        <v>23000</v>
      </c>
      <c r="E150" s="78">
        <f t="shared" si="38"/>
        <v>23000</v>
      </c>
      <c r="F150" s="78">
        <f t="shared" si="38"/>
        <v>23000</v>
      </c>
      <c r="G150" s="78">
        <f t="shared" si="38"/>
        <v>23000</v>
      </c>
      <c r="H150" s="78">
        <f t="shared" si="38"/>
        <v>23000</v>
      </c>
    </row>
    <row r="151" spans="1:8" ht="73.5" customHeight="1">
      <c r="A151" s="14" t="s">
        <v>316</v>
      </c>
      <c r="B151" s="8" t="s">
        <v>314</v>
      </c>
      <c r="C151" s="48">
        <v>300</v>
      </c>
      <c r="D151" s="78">
        <v>23000</v>
      </c>
      <c r="E151" s="93">
        <v>23000</v>
      </c>
      <c r="F151" s="93">
        <v>23000</v>
      </c>
      <c r="G151" s="78">
        <v>23000</v>
      </c>
      <c r="H151" s="78">
        <v>23000</v>
      </c>
    </row>
    <row r="152" spans="1:8" ht="66" customHeight="1">
      <c r="A152" s="35" t="s">
        <v>294</v>
      </c>
      <c r="B152" s="8" t="s">
        <v>295</v>
      </c>
      <c r="C152" s="48"/>
      <c r="D152" s="78">
        <f>D153</f>
        <v>1019595.5</v>
      </c>
      <c r="E152" s="78">
        <f t="shared" ref="E152:H153" si="39">E153</f>
        <v>426787.02</v>
      </c>
      <c r="F152" s="78">
        <f t="shared" si="39"/>
        <v>426787.02</v>
      </c>
      <c r="G152" s="78">
        <f t="shared" si="39"/>
        <v>1021522.49</v>
      </c>
      <c r="H152" s="78">
        <f t="shared" si="39"/>
        <v>832732.56</v>
      </c>
    </row>
    <row r="153" spans="1:8" ht="61.5" customHeight="1">
      <c r="A153" s="14" t="s">
        <v>296</v>
      </c>
      <c r="B153" s="8" t="s">
        <v>297</v>
      </c>
      <c r="C153" s="48"/>
      <c r="D153" s="78">
        <f>D154</f>
        <v>1019595.5</v>
      </c>
      <c r="E153" s="78">
        <f t="shared" si="39"/>
        <v>426787.02</v>
      </c>
      <c r="F153" s="78">
        <f t="shared" si="39"/>
        <v>426787.02</v>
      </c>
      <c r="G153" s="78">
        <f t="shared" si="39"/>
        <v>1021522.49</v>
      </c>
      <c r="H153" s="78">
        <f t="shared" si="39"/>
        <v>832732.56</v>
      </c>
    </row>
    <row r="154" spans="1:8" ht="75">
      <c r="A154" s="14" t="s">
        <v>399</v>
      </c>
      <c r="B154" s="8" t="s">
        <v>298</v>
      </c>
      <c r="C154" s="48">
        <v>400</v>
      </c>
      <c r="D154" s="78">
        <v>1019595.5</v>
      </c>
      <c r="E154" s="93">
        <v>426787.02</v>
      </c>
      <c r="F154" s="93">
        <v>426787.02</v>
      </c>
      <c r="G154" s="78">
        <v>1021522.49</v>
      </c>
      <c r="H154" s="78">
        <v>832732.56</v>
      </c>
    </row>
    <row r="155" spans="1:8" ht="75">
      <c r="A155" s="24" t="s">
        <v>12</v>
      </c>
      <c r="B155" s="19" t="s">
        <v>134</v>
      </c>
      <c r="C155" s="68"/>
      <c r="D155" s="84">
        <f t="shared" ref="D155:H157" si="40">D156</f>
        <v>30000</v>
      </c>
      <c r="E155" s="84">
        <f t="shared" si="40"/>
        <v>30000</v>
      </c>
      <c r="F155" s="84">
        <f t="shared" si="40"/>
        <v>30000</v>
      </c>
      <c r="G155" s="84">
        <f t="shared" si="40"/>
        <v>0</v>
      </c>
      <c r="H155" s="84">
        <f t="shared" si="40"/>
        <v>0</v>
      </c>
    </row>
    <row r="156" spans="1:8" ht="57.75" customHeight="1">
      <c r="A156" s="40" t="s">
        <v>135</v>
      </c>
      <c r="B156" s="8" t="s">
        <v>136</v>
      </c>
      <c r="C156" s="68"/>
      <c r="D156" s="78">
        <f t="shared" si="40"/>
        <v>30000</v>
      </c>
      <c r="E156" s="78">
        <f t="shared" si="40"/>
        <v>30000</v>
      </c>
      <c r="F156" s="78">
        <f t="shared" si="40"/>
        <v>30000</v>
      </c>
      <c r="G156" s="78">
        <f t="shared" si="40"/>
        <v>0</v>
      </c>
      <c r="H156" s="78">
        <f t="shared" si="40"/>
        <v>0</v>
      </c>
    </row>
    <row r="157" spans="1:8" ht="37.5">
      <c r="A157" s="9" t="s">
        <v>137</v>
      </c>
      <c r="B157" s="8" t="s">
        <v>138</v>
      </c>
      <c r="C157" s="68"/>
      <c r="D157" s="78">
        <f t="shared" si="40"/>
        <v>30000</v>
      </c>
      <c r="E157" s="78">
        <f t="shared" si="40"/>
        <v>30000</v>
      </c>
      <c r="F157" s="78">
        <f t="shared" si="40"/>
        <v>30000</v>
      </c>
      <c r="G157" s="78">
        <f t="shared" si="40"/>
        <v>0</v>
      </c>
      <c r="H157" s="78">
        <f t="shared" si="40"/>
        <v>0</v>
      </c>
    </row>
    <row r="158" spans="1:8" ht="75" customHeight="1">
      <c r="A158" s="9" t="s">
        <v>176</v>
      </c>
      <c r="B158" s="8" t="s">
        <v>139</v>
      </c>
      <c r="C158" s="68">
        <v>200</v>
      </c>
      <c r="D158" s="78">
        <v>30000</v>
      </c>
      <c r="E158" s="93">
        <v>30000</v>
      </c>
      <c r="F158" s="93">
        <v>30000</v>
      </c>
      <c r="G158" s="78"/>
      <c r="H158" s="78"/>
    </row>
    <row r="159" spans="1:8" ht="52.5" customHeight="1">
      <c r="A159" s="18" t="s">
        <v>13</v>
      </c>
      <c r="B159" s="19" t="s">
        <v>140</v>
      </c>
      <c r="C159" s="68"/>
      <c r="D159" s="84">
        <f>D160+D163+D166</f>
        <v>1846649</v>
      </c>
      <c r="E159" s="84">
        <f t="shared" ref="E159:H159" si="41">E160+E163+E166</f>
        <v>1211758</v>
      </c>
      <c r="F159" s="84">
        <f t="shared" si="41"/>
        <v>1211758</v>
      </c>
      <c r="G159" s="84">
        <f t="shared" si="41"/>
        <v>1867209</v>
      </c>
      <c r="H159" s="84">
        <f t="shared" si="41"/>
        <v>1867209</v>
      </c>
    </row>
    <row r="160" spans="1:8" ht="74.25" customHeight="1">
      <c r="A160" s="35" t="s">
        <v>141</v>
      </c>
      <c r="B160" s="8" t="s">
        <v>142</v>
      </c>
      <c r="C160" s="48"/>
      <c r="D160" s="78">
        <f>D161</f>
        <v>25000</v>
      </c>
      <c r="E160" s="78">
        <f t="shared" ref="E160:H161" si="42">E161</f>
        <v>25000</v>
      </c>
      <c r="F160" s="78">
        <f t="shared" si="42"/>
        <v>25000</v>
      </c>
      <c r="G160" s="78">
        <f t="shared" si="42"/>
        <v>25000</v>
      </c>
      <c r="H160" s="78">
        <f t="shared" si="42"/>
        <v>25000</v>
      </c>
    </row>
    <row r="161" spans="1:8" ht="58.5" customHeight="1">
      <c r="A161" s="22" t="s">
        <v>143</v>
      </c>
      <c r="B161" s="8" t="s">
        <v>144</v>
      </c>
      <c r="C161" s="48"/>
      <c r="D161" s="78">
        <f>D162</f>
        <v>25000</v>
      </c>
      <c r="E161" s="78">
        <f t="shared" si="42"/>
        <v>25000</v>
      </c>
      <c r="F161" s="78">
        <f t="shared" si="42"/>
        <v>25000</v>
      </c>
      <c r="G161" s="78">
        <f t="shared" si="42"/>
        <v>25000</v>
      </c>
      <c r="H161" s="78">
        <f t="shared" si="42"/>
        <v>25000</v>
      </c>
    </row>
    <row r="162" spans="1:8" ht="75.75" customHeight="1">
      <c r="A162" s="22" t="s">
        <v>177</v>
      </c>
      <c r="B162" s="8" t="s">
        <v>145</v>
      </c>
      <c r="C162" s="48">
        <v>200</v>
      </c>
      <c r="D162" s="78">
        <v>25000</v>
      </c>
      <c r="E162" s="93">
        <v>25000</v>
      </c>
      <c r="F162" s="93">
        <v>25000</v>
      </c>
      <c r="G162" s="78">
        <v>25000</v>
      </c>
      <c r="H162" s="78">
        <v>25000</v>
      </c>
    </row>
    <row r="163" spans="1:8" ht="37.5" customHeight="1">
      <c r="A163" s="34" t="s">
        <v>234</v>
      </c>
      <c r="B163" s="8" t="s">
        <v>235</v>
      </c>
      <c r="C163" s="48"/>
      <c r="D163" s="78">
        <f>D164</f>
        <v>5000</v>
      </c>
      <c r="E163" s="78">
        <f t="shared" ref="E163:H164" si="43">E164</f>
        <v>22000</v>
      </c>
      <c r="F163" s="78">
        <f t="shared" si="43"/>
        <v>22000</v>
      </c>
      <c r="G163" s="78">
        <f t="shared" si="43"/>
        <v>5000</v>
      </c>
      <c r="H163" s="78">
        <f t="shared" si="43"/>
        <v>5000</v>
      </c>
    </row>
    <row r="164" spans="1:8" ht="39" customHeight="1">
      <c r="A164" s="9" t="s">
        <v>236</v>
      </c>
      <c r="B164" s="8" t="s">
        <v>237</v>
      </c>
      <c r="C164" s="48"/>
      <c r="D164" s="78">
        <f>D165</f>
        <v>5000</v>
      </c>
      <c r="E164" s="78">
        <f t="shared" si="43"/>
        <v>22000</v>
      </c>
      <c r="F164" s="78">
        <f t="shared" si="43"/>
        <v>22000</v>
      </c>
      <c r="G164" s="78">
        <f t="shared" si="43"/>
        <v>5000</v>
      </c>
      <c r="H164" s="78">
        <f t="shared" si="43"/>
        <v>5000</v>
      </c>
    </row>
    <row r="165" spans="1:8" ht="94.5" customHeight="1">
      <c r="A165" s="58" t="s">
        <v>224</v>
      </c>
      <c r="B165" s="8" t="s">
        <v>233</v>
      </c>
      <c r="C165" s="48">
        <v>200</v>
      </c>
      <c r="D165" s="78">
        <v>5000</v>
      </c>
      <c r="E165" s="93">
        <v>22000</v>
      </c>
      <c r="F165" s="93">
        <v>22000</v>
      </c>
      <c r="G165" s="78">
        <v>5000</v>
      </c>
      <c r="H165" s="78">
        <v>5000</v>
      </c>
    </row>
    <row r="166" spans="1:8" ht="42" customHeight="1">
      <c r="A166" s="59" t="s">
        <v>225</v>
      </c>
      <c r="B166" s="57" t="s">
        <v>230</v>
      </c>
      <c r="C166" s="48"/>
      <c r="D166" s="78">
        <f>D167</f>
        <v>1816649</v>
      </c>
      <c r="E166" s="78">
        <f t="shared" ref="E166:H167" si="44">E167</f>
        <v>1164758</v>
      </c>
      <c r="F166" s="78">
        <f t="shared" si="44"/>
        <v>1164758</v>
      </c>
      <c r="G166" s="78">
        <f t="shared" si="44"/>
        <v>1837209</v>
      </c>
      <c r="H166" s="78">
        <f t="shared" si="44"/>
        <v>1837209</v>
      </c>
    </row>
    <row r="167" spans="1:8" ht="36.75" customHeight="1">
      <c r="A167" s="61" t="s">
        <v>226</v>
      </c>
      <c r="B167" s="57" t="s">
        <v>231</v>
      </c>
      <c r="C167" s="48"/>
      <c r="D167" s="78">
        <f>D168</f>
        <v>1816649</v>
      </c>
      <c r="E167" s="78">
        <f t="shared" si="44"/>
        <v>1164758</v>
      </c>
      <c r="F167" s="78">
        <f t="shared" si="44"/>
        <v>1164758</v>
      </c>
      <c r="G167" s="78">
        <f t="shared" si="44"/>
        <v>1837209</v>
      </c>
      <c r="H167" s="78">
        <f t="shared" si="44"/>
        <v>1837209</v>
      </c>
    </row>
    <row r="168" spans="1:8" ht="26.25" customHeight="1">
      <c r="A168" s="61" t="s">
        <v>227</v>
      </c>
      <c r="B168" s="57" t="s">
        <v>231</v>
      </c>
      <c r="C168" s="48"/>
      <c r="D168" s="78">
        <f>D169+D170</f>
        <v>1816649</v>
      </c>
      <c r="E168" s="78">
        <f t="shared" ref="E168:H168" si="45">E169+E170</f>
        <v>1164758</v>
      </c>
      <c r="F168" s="78">
        <f t="shared" si="45"/>
        <v>1164758</v>
      </c>
      <c r="G168" s="78">
        <f t="shared" si="45"/>
        <v>1837209</v>
      </c>
      <c r="H168" s="78">
        <f t="shared" si="45"/>
        <v>1837209</v>
      </c>
    </row>
    <row r="169" spans="1:8" ht="80.25" customHeight="1">
      <c r="A169" s="61" t="s">
        <v>228</v>
      </c>
      <c r="B169" s="57" t="s">
        <v>232</v>
      </c>
      <c r="C169" s="48">
        <v>100</v>
      </c>
      <c r="D169" s="78">
        <v>1477769</v>
      </c>
      <c r="E169" s="93">
        <v>1075878</v>
      </c>
      <c r="F169" s="93">
        <v>1075878</v>
      </c>
      <c r="G169" s="78">
        <v>1498329</v>
      </c>
      <c r="H169" s="78">
        <v>1498329</v>
      </c>
    </row>
    <row r="170" spans="1:8" ht="53.25" customHeight="1">
      <c r="A170" s="61" t="s">
        <v>229</v>
      </c>
      <c r="B170" s="57" t="s">
        <v>232</v>
      </c>
      <c r="C170" s="48">
        <v>200</v>
      </c>
      <c r="D170" s="78">
        <v>338880</v>
      </c>
      <c r="E170" s="93">
        <v>88880</v>
      </c>
      <c r="F170" s="93">
        <v>88880</v>
      </c>
      <c r="G170" s="78">
        <v>338880</v>
      </c>
      <c r="H170" s="78">
        <v>338880</v>
      </c>
    </row>
    <row r="171" spans="1:8" ht="53.25" customHeight="1">
      <c r="A171" s="60" t="s">
        <v>14</v>
      </c>
      <c r="B171" s="19" t="s">
        <v>146</v>
      </c>
      <c r="C171" s="51"/>
      <c r="D171" s="84">
        <f>D172</f>
        <v>200000</v>
      </c>
      <c r="E171" s="84">
        <f t="shared" ref="E171:F171" si="46">E173</f>
        <v>200000</v>
      </c>
      <c r="F171" s="84">
        <f t="shared" si="46"/>
        <v>200000</v>
      </c>
      <c r="G171" s="84">
        <f t="shared" ref="G171:H171" si="47">G172</f>
        <v>200000</v>
      </c>
      <c r="H171" s="84">
        <f t="shared" si="47"/>
        <v>200000</v>
      </c>
    </row>
    <row r="172" spans="1:8" ht="40.5" customHeight="1">
      <c r="A172" s="35" t="s">
        <v>147</v>
      </c>
      <c r="B172" s="8" t="s">
        <v>148</v>
      </c>
      <c r="C172" s="48"/>
      <c r="D172" s="78">
        <f>D173</f>
        <v>200000</v>
      </c>
      <c r="E172" s="78">
        <f t="shared" ref="E172:H173" si="48">E173</f>
        <v>200000</v>
      </c>
      <c r="F172" s="78">
        <f t="shared" si="48"/>
        <v>200000</v>
      </c>
      <c r="G172" s="78">
        <f t="shared" si="48"/>
        <v>200000</v>
      </c>
      <c r="H172" s="78">
        <f t="shared" si="48"/>
        <v>200000</v>
      </c>
    </row>
    <row r="173" spans="1:8" ht="31.5" customHeight="1">
      <c r="A173" s="22" t="s">
        <v>149</v>
      </c>
      <c r="B173" s="8" t="s">
        <v>150</v>
      </c>
      <c r="C173" s="48"/>
      <c r="D173" s="78">
        <f>D174</f>
        <v>200000</v>
      </c>
      <c r="E173" s="78">
        <f t="shared" si="48"/>
        <v>200000</v>
      </c>
      <c r="F173" s="78">
        <f t="shared" si="48"/>
        <v>200000</v>
      </c>
      <c r="G173" s="78">
        <f t="shared" si="48"/>
        <v>200000</v>
      </c>
      <c r="H173" s="78">
        <f t="shared" si="48"/>
        <v>200000</v>
      </c>
    </row>
    <row r="174" spans="1:8" ht="60.75" customHeight="1">
      <c r="A174" s="22" t="s">
        <v>199</v>
      </c>
      <c r="B174" s="8" t="s">
        <v>151</v>
      </c>
      <c r="C174" s="48">
        <v>800</v>
      </c>
      <c r="D174" s="78">
        <v>200000</v>
      </c>
      <c r="E174" s="78">
        <v>200000</v>
      </c>
      <c r="F174" s="78">
        <v>200000</v>
      </c>
      <c r="G174" s="78">
        <v>200000</v>
      </c>
      <c r="H174" s="78">
        <v>200000</v>
      </c>
    </row>
    <row r="175" spans="1:8" ht="35.25" customHeight="1">
      <c r="A175" s="41" t="s">
        <v>238</v>
      </c>
      <c r="B175" s="50" t="s">
        <v>201</v>
      </c>
      <c r="C175" s="51"/>
      <c r="D175" s="80">
        <f t="shared" ref="D175:H177" si="49">D176</f>
        <v>46000</v>
      </c>
      <c r="E175" s="80">
        <f t="shared" si="49"/>
        <v>46000</v>
      </c>
      <c r="F175" s="80">
        <f t="shared" si="49"/>
        <v>46000</v>
      </c>
      <c r="G175" s="80">
        <f t="shared" si="49"/>
        <v>46000</v>
      </c>
      <c r="H175" s="80">
        <f t="shared" si="49"/>
        <v>46000</v>
      </c>
    </row>
    <row r="176" spans="1:8" ht="37.5">
      <c r="A176" s="34" t="s">
        <v>202</v>
      </c>
      <c r="B176" s="8" t="s">
        <v>203</v>
      </c>
      <c r="C176" s="48"/>
      <c r="D176" s="78">
        <f t="shared" si="49"/>
        <v>46000</v>
      </c>
      <c r="E176" s="78">
        <f t="shared" si="49"/>
        <v>46000</v>
      </c>
      <c r="F176" s="78">
        <f t="shared" si="49"/>
        <v>46000</v>
      </c>
      <c r="G176" s="78">
        <f t="shared" si="49"/>
        <v>46000</v>
      </c>
      <c r="H176" s="78">
        <f t="shared" si="49"/>
        <v>46000</v>
      </c>
    </row>
    <row r="177" spans="1:8" ht="54.75" customHeight="1">
      <c r="A177" s="49" t="s">
        <v>204</v>
      </c>
      <c r="B177" s="8" t="s">
        <v>205</v>
      </c>
      <c r="C177" s="48"/>
      <c r="D177" s="78">
        <f t="shared" si="49"/>
        <v>46000</v>
      </c>
      <c r="E177" s="78">
        <f t="shared" si="49"/>
        <v>46000</v>
      </c>
      <c r="F177" s="78">
        <f t="shared" si="49"/>
        <v>46000</v>
      </c>
      <c r="G177" s="78">
        <f t="shared" si="49"/>
        <v>46000</v>
      </c>
      <c r="H177" s="78">
        <f t="shared" si="49"/>
        <v>46000</v>
      </c>
    </row>
    <row r="178" spans="1:8" ht="72.75" customHeight="1">
      <c r="A178" s="49" t="s">
        <v>400</v>
      </c>
      <c r="B178" s="8" t="s">
        <v>206</v>
      </c>
      <c r="C178" s="48">
        <v>300</v>
      </c>
      <c r="D178" s="78">
        <v>46000</v>
      </c>
      <c r="E178" s="93">
        <v>46000</v>
      </c>
      <c r="F178" s="93">
        <v>46000</v>
      </c>
      <c r="G178" s="78">
        <v>46000</v>
      </c>
      <c r="H178" s="78">
        <v>46000</v>
      </c>
    </row>
    <row r="179" spans="1:8" ht="63.75" customHeight="1">
      <c r="A179" s="62" t="s">
        <v>239</v>
      </c>
      <c r="B179" s="19" t="s">
        <v>242</v>
      </c>
      <c r="C179" s="51"/>
      <c r="D179" s="80">
        <f t="shared" ref="D179:H180" si="50">D180</f>
        <v>0</v>
      </c>
      <c r="E179" s="80">
        <f t="shared" si="50"/>
        <v>0</v>
      </c>
      <c r="F179" s="80">
        <f t="shared" si="50"/>
        <v>0</v>
      </c>
      <c r="G179" s="80">
        <f t="shared" si="50"/>
        <v>0</v>
      </c>
      <c r="H179" s="80">
        <f t="shared" si="50"/>
        <v>0</v>
      </c>
    </row>
    <row r="180" spans="1:8" ht="37.5">
      <c r="A180" s="63" t="s">
        <v>240</v>
      </c>
      <c r="B180" s="8" t="s">
        <v>243</v>
      </c>
      <c r="C180" s="48"/>
      <c r="D180" s="78">
        <f>D181</f>
        <v>0</v>
      </c>
      <c r="E180" s="78">
        <f t="shared" si="50"/>
        <v>0</v>
      </c>
      <c r="F180" s="78">
        <f t="shared" si="50"/>
        <v>0</v>
      </c>
      <c r="G180" s="78">
        <f t="shared" si="50"/>
        <v>0</v>
      </c>
      <c r="H180" s="78">
        <f t="shared" si="50"/>
        <v>0</v>
      </c>
    </row>
    <row r="181" spans="1:8" ht="39.75" customHeight="1">
      <c r="A181" s="49" t="s">
        <v>241</v>
      </c>
      <c r="B181" s="8" t="s">
        <v>244</v>
      </c>
      <c r="C181" s="48"/>
      <c r="D181" s="78">
        <v>0</v>
      </c>
      <c r="E181" s="78">
        <v>0</v>
      </c>
      <c r="F181" s="78">
        <v>0</v>
      </c>
      <c r="G181" s="78">
        <v>0</v>
      </c>
      <c r="H181" s="78">
        <v>0</v>
      </c>
    </row>
    <row r="182" spans="1:8" ht="56.25">
      <c r="A182" s="62" t="s">
        <v>249</v>
      </c>
      <c r="B182" s="19" t="s">
        <v>245</v>
      </c>
      <c r="C182" s="51"/>
      <c r="D182" s="80">
        <f t="shared" ref="D182:H184" si="51">D183</f>
        <v>236000</v>
      </c>
      <c r="E182" s="80">
        <f t="shared" si="51"/>
        <v>236000</v>
      </c>
      <c r="F182" s="80">
        <f t="shared" si="51"/>
        <v>236000</v>
      </c>
      <c r="G182" s="80">
        <f t="shared" si="51"/>
        <v>236000</v>
      </c>
      <c r="H182" s="80">
        <f t="shared" si="51"/>
        <v>236000</v>
      </c>
    </row>
    <row r="183" spans="1:8" ht="75">
      <c r="A183" s="63" t="s">
        <v>250</v>
      </c>
      <c r="B183" s="8" t="s">
        <v>246</v>
      </c>
      <c r="C183" s="48"/>
      <c r="D183" s="78">
        <f t="shared" si="51"/>
        <v>236000</v>
      </c>
      <c r="E183" s="78">
        <f t="shared" si="51"/>
        <v>236000</v>
      </c>
      <c r="F183" s="78">
        <f t="shared" si="51"/>
        <v>236000</v>
      </c>
      <c r="G183" s="78">
        <f t="shared" si="51"/>
        <v>236000</v>
      </c>
      <c r="H183" s="78">
        <f t="shared" si="51"/>
        <v>236000</v>
      </c>
    </row>
    <row r="184" spans="1:8" ht="75">
      <c r="A184" s="49" t="s">
        <v>251</v>
      </c>
      <c r="B184" s="8" t="s">
        <v>247</v>
      </c>
      <c r="C184" s="48"/>
      <c r="D184" s="78">
        <f t="shared" si="51"/>
        <v>236000</v>
      </c>
      <c r="E184" s="78">
        <f t="shared" si="51"/>
        <v>236000</v>
      </c>
      <c r="F184" s="78">
        <f t="shared" si="51"/>
        <v>236000</v>
      </c>
      <c r="G184" s="78">
        <f t="shared" si="51"/>
        <v>236000</v>
      </c>
      <c r="H184" s="78">
        <f t="shared" si="51"/>
        <v>236000</v>
      </c>
    </row>
    <row r="185" spans="1:8" ht="68.25" customHeight="1">
      <c r="A185" s="49" t="s">
        <v>254</v>
      </c>
      <c r="B185" s="8" t="s">
        <v>248</v>
      </c>
      <c r="C185" s="48">
        <v>200</v>
      </c>
      <c r="D185" s="78">
        <v>236000</v>
      </c>
      <c r="E185" s="93">
        <v>236000</v>
      </c>
      <c r="F185" s="93">
        <v>236000</v>
      </c>
      <c r="G185" s="78">
        <v>236000</v>
      </c>
      <c r="H185" s="78">
        <v>236000</v>
      </c>
    </row>
    <row r="186" spans="1:8" ht="75">
      <c r="A186" s="62" t="s">
        <v>257</v>
      </c>
      <c r="B186" s="19" t="s">
        <v>261</v>
      </c>
      <c r="C186" s="51"/>
      <c r="D186" s="80">
        <f>D187+D190</f>
        <v>2160602.06</v>
      </c>
      <c r="E186" s="80">
        <f t="shared" ref="D186:H188" si="52">E187</f>
        <v>0</v>
      </c>
      <c r="F186" s="80">
        <f t="shared" si="52"/>
        <v>0</v>
      </c>
      <c r="G186" s="80">
        <f t="shared" ref="G186:H186" si="53">G187+G190</f>
        <v>278801.75</v>
      </c>
      <c r="H186" s="80">
        <f t="shared" si="53"/>
        <v>297526.90999999997</v>
      </c>
    </row>
    <row r="187" spans="1:8" ht="56.25">
      <c r="A187" s="63" t="s">
        <v>258</v>
      </c>
      <c r="B187" s="8" t="s">
        <v>262</v>
      </c>
      <c r="C187" s="48"/>
      <c r="D187" s="78">
        <f t="shared" si="52"/>
        <v>0</v>
      </c>
      <c r="E187" s="78">
        <f t="shared" si="52"/>
        <v>0</v>
      </c>
      <c r="F187" s="78">
        <f t="shared" si="52"/>
        <v>0</v>
      </c>
      <c r="G187" s="78">
        <f t="shared" si="52"/>
        <v>0</v>
      </c>
      <c r="H187" s="78">
        <f t="shared" si="52"/>
        <v>0</v>
      </c>
    </row>
    <row r="188" spans="1:8" ht="56.25">
      <c r="A188" s="49" t="s">
        <v>259</v>
      </c>
      <c r="B188" s="8" t="s">
        <v>263</v>
      </c>
      <c r="C188" s="48"/>
      <c r="D188" s="78">
        <f t="shared" si="52"/>
        <v>0</v>
      </c>
      <c r="E188" s="78">
        <f t="shared" si="52"/>
        <v>0</v>
      </c>
      <c r="F188" s="78">
        <f t="shared" si="52"/>
        <v>0</v>
      </c>
      <c r="G188" s="78">
        <f t="shared" si="52"/>
        <v>0</v>
      </c>
      <c r="H188" s="78">
        <f t="shared" si="52"/>
        <v>0</v>
      </c>
    </row>
    <row r="189" spans="1:8" ht="75">
      <c r="A189" s="49" t="s">
        <v>260</v>
      </c>
      <c r="B189" s="8" t="s">
        <v>264</v>
      </c>
      <c r="C189" s="48">
        <v>200</v>
      </c>
      <c r="D189" s="88"/>
      <c r="E189" s="93"/>
      <c r="F189" s="93"/>
      <c r="G189" s="88"/>
      <c r="H189" s="88"/>
    </row>
    <row r="190" spans="1:8" ht="56.25">
      <c r="A190" s="49" t="s">
        <v>364</v>
      </c>
      <c r="B190" s="99" t="s">
        <v>365</v>
      </c>
      <c r="C190" s="48"/>
      <c r="D190" s="88">
        <f>D191</f>
        <v>2160602.06</v>
      </c>
      <c r="E190" s="93"/>
      <c r="F190" s="93"/>
      <c r="G190" s="88">
        <f t="shared" ref="G190:H190" si="54">G191</f>
        <v>278801.75</v>
      </c>
      <c r="H190" s="88">
        <f t="shared" si="54"/>
        <v>297526.90999999997</v>
      </c>
    </row>
    <row r="191" spans="1:8" ht="56.25">
      <c r="A191" s="14" t="s">
        <v>338</v>
      </c>
      <c r="B191" s="94" t="s">
        <v>366</v>
      </c>
      <c r="C191" s="100">
        <v>200</v>
      </c>
      <c r="D191" s="101">
        <v>2160602.06</v>
      </c>
      <c r="E191" s="93"/>
      <c r="F191" s="93"/>
      <c r="G191" s="101">
        <v>278801.75</v>
      </c>
      <c r="H191" s="101">
        <v>297526.90999999997</v>
      </c>
    </row>
    <row r="192" spans="1:8" ht="75">
      <c r="A192" s="62" t="s">
        <v>392</v>
      </c>
      <c r="B192" s="19" t="s">
        <v>267</v>
      </c>
      <c r="C192" s="51"/>
      <c r="D192" s="80">
        <f t="shared" ref="D192:H194" si="55">D193</f>
        <v>18500</v>
      </c>
      <c r="E192" s="80">
        <f t="shared" si="55"/>
        <v>18500</v>
      </c>
      <c r="F192" s="80">
        <f t="shared" si="55"/>
        <v>18500</v>
      </c>
      <c r="G192" s="80">
        <f t="shared" si="55"/>
        <v>18500</v>
      </c>
      <c r="H192" s="80">
        <f t="shared" si="55"/>
        <v>18500</v>
      </c>
    </row>
    <row r="193" spans="1:8" ht="45.75" customHeight="1">
      <c r="A193" s="63" t="s">
        <v>393</v>
      </c>
      <c r="B193" s="8" t="s">
        <v>268</v>
      </c>
      <c r="C193" s="48"/>
      <c r="D193" s="78">
        <f t="shared" si="55"/>
        <v>18500</v>
      </c>
      <c r="E193" s="78">
        <f t="shared" si="55"/>
        <v>18500</v>
      </c>
      <c r="F193" s="78">
        <f t="shared" si="55"/>
        <v>18500</v>
      </c>
      <c r="G193" s="78">
        <f t="shared" si="55"/>
        <v>18500</v>
      </c>
      <c r="H193" s="78">
        <f t="shared" si="55"/>
        <v>18500</v>
      </c>
    </row>
    <row r="194" spans="1:8" ht="36.75" customHeight="1">
      <c r="A194" s="49" t="s">
        <v>394</v>
      </c>
      <c r="B194" s="8" t="s">
        <v>269</v>
      </c>
      <c r="C194" s="48"/>
      <c r="D194" s="78">
        <f t="shared" si="55"/>
        <v>18500</v>
      </c>
      <c r="E194" s="78">
        <f t="shared" si="55"/>
        <v>18500</v>
      </c>
      <c r="F194" s="78">
        <f t="shared" si="55"/>
        <v>18500</v>
      </c>
      <c r="G194" s="78">
        <f t="shared" si="55"/>
        <v>18500</v>
      </c>
      <c r="H194" s="78">
        <f t="shared" si="55"/>
        <v>18500</v>
      </c>
    </row>
    <row r="195" spans="1:8" ht="85.5" customHeight="1">
      <c r="A195" s="29" t="s">
        <v>401</v>
      </c>
      <c r="B195" s="8" t="s">
        <v>270</v>
      </c>
      <c r="C195" s="48">
        <v>600</v>
      </c>
      <c r="D195" s="78">
        <v>18500</v>
      </c>
      <c r="E195" s="93">
        <v>18500</v>
      </c>
      <c r="F195" s="93">
        <v>18500</v>
      </c>
      <c r="G195" s="78">
        <v>18500</v>
      </c>
      <c r="H195" s="78">
        <v>18500</v>
      </c>
    </row>
    <row r="196" spans="1:8" ht="56.25">
      <c r="A196" s="30" t="s">
        <v>15</v>
      </c>
      <c r="B196" s="19" t="s">
        <v>152</v>
      </c>
      <c r="C196" s="51"/>
      <c r="D196" s="80">
        <f>D197+D209+D213</f>
        <v>36163574.510000005</v>
      </c>
      <c r="E196" s="80">
        <f>SUM(E214:E218)</f>
        <v>188355.08</v>
      </c>
      <c r="F196" s="80">
        <f>SUM(F214:F218)</f>
        <v>188000</v>
      </c>
      <c r="G196" s="80">
        <f>G197+G209+G213</f>
        <v>35994326.089999996</v>
      </c>
      <c r="H196" s="80">
        <f>H197+H209+H213</f>
        <v>36004510.939999998</v>
      </c>
    </row>
    <row r="197" spans="1:8" ht="56.25">
      <c r="A197" s="107" t="s">
        <v>367</v>
      </c>
      <c r="B197" s="19" t="s">
        <v>368</v>
      </c>
      <c r="C197" s="51"/>
      <c r="D197" s="80">
        <f>SUM(D198:D208)</f>
        <v>34219404.870000005</v>
      </c>
      <c r="E197" s="80"/>
      <c r="F197" s="80"/>
      <c r="G197" s="80">
        <f t="shared" ref="G197:H197" si="56">SUM(G198:G208)</f>
        <v>34302363.189999998</v>
      </c>
      <c r="H197" s="80">
        <f t="shared" si="56"/>
        <v>34302363.189999998</v>
      </c>
    </row>
    <row r="198" spans="1:8" ht="112.5">
      <c r="A198" s="27" t="s">
        <v>307</v>
      </c>
      <c r="B198" s="8" t="s">
        <v>369</v>
      </c>
      <c r="C198" s="48">
        <v>100</v>
      </c>
      <c r="D198" s="78">
        <v>24271986</v>
      </c>
      <c r="E198" s="93">
        <v>15406580</v>
      </c>
      <c r="F198" s="93">
        <v>14406235</v>
      </c>
      <c r="G198" s="78">
        <v>24271986</v>
      </c>
      <c r="H198" s="78">
        <v>24271986</v>
      </c>
    </row>
    <row r="199" spans="1:8" ht="75">
      <c r="A199" s="27" t="s">
        <v>308</v>
      </c>
      <c r="B199" s="8" t="s">
        <v>370</v>
      </c>
      <c r="C199" s="48">
        <v>200</v>
      </c>
      <c r="D199" s="78">
        <v>889757.53</v>
      </c>
      <c r="E199" s="93">
        <v>1683770</v>
      </c>
      <c r="F199" s="93">
        <v>1683770</v>
      </c>
      <c r="G199" s="78">
        <v>2250000</v>
      </c>
      <c r="H199" s="78">
        <v>2250000</v>
      </c>
    </row>
    <row r="200" spans="1:8" ht="56.25">
      <c r="A200" s="23" t="s">
        <v>309</v>
      </c>
      <c r="B200" s="8" t="s">
        <v>369</v>
      </c>
      <c r="C200" s="48">
        <v>800</v>
      </c>
      <c r="D200" s="78">
        <v>170000</v>
      </c>
      <c r="E200" s="93">
        <v>60000</v>
      </c>
      <c r="F200" s="93">
        <v>60000</v>
      </c>
      <c r="G200" s="78">
        <v>170000</v>
      </c>
      <c r="H200" s="78">
        <v>170000</v>
      </c>
    </row>
    <row r="201" spans="1:8" ht="93.75">
      <c r="A201" s="17" t="s">
        <v>116</v>
      </c>
      <c r="B201" s="21" t="s">
        <v>371</v>
      </c>
      <c r="C201" s="68">
        <v>100</v>
      </c>
      <c r="D201" s="78">
        <v>2506941</v>
      </c>
      <c r="E201" s="93">
        <v>1826243</v>
      </c>
      <c r="F201" s="93">
        <v>1826243</v>
      </c>
      <c r="G201" s="78">
        <v>2506941</v>
      </c>
      <c r="H201" s="78">
        <v>2506941</v>
      </c>
    </row>
    <row r="202" spans="1:8" ht="112.5">
      <c r="A202" s="17" t="s">
        <v>161</v>
      </c>
      <c r="B202" s="8" t="s">
        <v>372</v>
      </c>
      <c r="C202" s="68">
        <v>100</v>
      </c>
      <c r="D202" s="78">
        <v>296602.45</v>
      </c>
      <c r="E202" s="93"/>
      <c r="F202" s="93"/>
      <c r="G202" s="78"/>
      <c r="H202" s="78"/>
    </row>
    <row r="203" spans="1:8" ht="112.5">
      <c r="A203" s="14" t="s">
        <v>117</v>
      </c>
      <c r="B203" s="8" t="s">
        <v>373</v>
      </c>
      <c r="C203" s="48">
        <v>100</v>
      </c>
      <c r="D203" s="78">
        <v>492058.7</v>
      </c>
      <c r="E203" s="93">
        <v>485625.07</v>
      </c>
      <c r="F203" s="93">
        <v>485625.07</v>
      </c>
      <c r="G203" s="78">
        <v>511363</v>
      </c>
      <c r="H203" s="78">
        <v>511363</v>
      </c>
    </row>
    <row r="204" spans="1:8" ht="75">
      <c r="A204" s="14" t="s">
        <v>300</v>
      </c>
      <c r="B204" s="8" t="s">
        <v>374</v>
      </c>
      <c r="C204" s="48">
        <v>200</v>
      </c>
      <c r="D204" s="78">
        <v>25839.39</v>
      </c>
      <c r="E204" s="93">
        <v>26313.89</v>
      </c>
      <c r="F204" s="93">
        <v>26313.89</v>
      </c>
      <c r="G204" s="78">
        <v>25853.39</v>
      </c>
      <c r="H204" s="78">
        <v>25853.39</v>
      </c>
    </row>
    <row r="205" spans="1:8" ht="56.25">
      <c r="A205" s="22" t="s">
        <v>173</v>
      </c>
      <c r="B205" s="8" t="s">
        <v>375</v>
      </c>
      <c r="C205" s="48">
        <v>200</v>
      </c>
      <c r="D205" s="78">
        <v>4513.8</v>
      </c>
      <c r="E205" s="93">
        <v>4718.3999999999996</v>
      </c>
      <c r="F205" s="93">
        <v>4718.3999999999996</v>
      </c>
      <c r="G205" s="78">
        <v>4513.8</v>
      </c>
      <c r="H205" s="78">
        <v>4513.8</v>
      </c>
    </row>
    <row r="206" spans="1:8" ht="93.75">
      <c r="A206" s="22" t="s">
        <v>334</v>
      </c>
      <c r="B206" s="94" t="s">
        <v>376</v>
      </c>
      <c r="C206" s="87">
        <v>100</v>
      </c>
      <c r="D206" s="78">
        <v>3911706</v>
      </c>
      <c r="E206" s="93">
        <v>4018739</v>
      </c>
      <c r="F206" s="93">
        <v>4018739</v>
      </c>
      <c r="G206" s="78">
        <v>3911706</v>
      </c>
      <c r="H206" s="78">
        <v>3911706</v>
      </c>
    </row>
    <row r="207" spans="1:8" ht="56.25">
      <c r="A207" s="28" t="s">
        <v>335</v>
      </c>
      <c r="B207" s="94" t="s">
        <v>376</v>
      </c>
      <c r="C207" s="87">
        <v>200</v>
      </c>
      <c r="D207" s="78">
        <v>1510000</v>
      </c>
      <c r="E207" s="93">
        <v>1074530</v>
      </c>
      <c r="F207" s="93">
        <v>2224845</v>
      </c>
      <c r="G207" s="78">
        <v>510000</v>
      </c>
      <c r="H207" s="78">
        <v>510000</v>
      </c>
    </row>
    <row r="208" spans="1:8" ht="37.5">
      <c r="A208" s="96" t="s">
        <v>336</v>
      </c>
      <c r="B208" s="94" t="s">
        <v>376</v>
      </c>
      <c r="C208" s="87">
        <v>800</v>
      </c>
      <c r="D208" s="78">
        <v>140000</v>
      </c>
      <c r="E208" s="93">
        <v>140000</v>
      </c>
      <c r="F208" s="93">
        <v>140000</v>
      </c>
      <c r="G208" s="78">
        <v>140000</v>
      </c>
      <c r="H208" s="78">
        <v>140000</v>
      </c>
    </row>
    <row r="209" spans="1:8" ht="37.5">
      <c r="A209" s="30" t="s">
        <v>377</v>
      </c>
      <c r="B209" s="19" t="s">
        <v>378</v>
      </c>
      <c r="C209" s="51"/>
      <c r="D209" s="80">
        <f>SUM(D210:D212)</f>
        <v>1639030.45</v>
      </c>
      <c r="E209" s="80"/>
      <c r="F209" s="80"/>
      <c r="G209" s="80">
        <f>SUM(G210:G212)</f>
        <v>1386153</v>
      </c>
      <c r="H209" s="80">
        <f>SUM(H210:H212)</f>
        <v>1386153</v>
      </c>
    </row>
    <row r="210" spans="1:8" ht="93.75">
      <c r="A210" s="91" t="s">
        <v>302</v>
      </c>
      <c r="B210" s="8" t="s">
        <v>379</v>
      </c>
      <c r="C210" s="75">
        <v>100</v>
      </c>
      <c r="D210" s="78">
        <v>1337428</v>
      </c>
      <c r="E210" s="78">
        <v>876301</v>
      </c>
      <c r="F210" s="78">
        <v>876301</v>
      </c>
      <c r="G210" s="78">
        <v>1341153</v>
      </c>
      <c r="H210" s="78">
        <v>1341153</v>
      </c>
    </row>
    <row r="211" spans="1:8" ht="56.25">
      <c r="A211" s="91" t="s">
        <v>380</v>
      </c>
      <c r="B211" s="8" t="s">
        <v>379</v>
      </c>
      <c r="C211" s="75">
        <v>200</v>
      </c>
      <c r="D211" s="78">
        <v>5000</v>
      </c>
      <c r="E211" s="78"/>
      <c r="F211" s="78"/>
      <c r="G211" s="78">
        <v>45000</v>
      </c>
      <c r="H211" s="78">
        <v>45000</v>
      </c>
    </row>
    <row r="212" spans="1:8" ht="131.25">
      <c r="A212" s="91" t="s">
        <v>381</v>
      </c>
      <c r="B212" s="8" t="s">
        <v>382</v>
      </c>
      <c r="C212" s="75">
        <v>100</v>
      </c>
      <c r="D212" s="78">
        <v>296602.45</v>
      </c>
      <c r="E212" s="78"/>
      <c r="F212" s="78"/>
      <c r="G212" s="78"/>
      <c r="H212" s="78"/>
    </row>
    <row r="213" spans="1:8" ht="56.25">
      <c r="A213" s="108" t="s">
        <v>383</v>
      </c>
      <c r="B213" s="109" t="s">
        <v>384</v>
      </c>
      <c r="C213" s="87"/>
      <c r="D213" s="80">
        <f>SUM(D214:D218)</f>
        <v>305139.19</v>
      </c>
      <c r="E213" s="80"/>
      <c r="F213" s="80"/>
      <c r="G213" s="80">
        <f>SUM(G214:G218)</f>
        <v>305809.90000000002</v>
      </c>
      <c r="H213" s="80">
        <f>SUM(H214:H218)</f>
        <v>315994.75</v>
      </c>
    </row>
    <row r="214" spans="1:8" ht="56.25">
      <c r="A214" s="14" t="s">
        <v>153</v>
      </c>
      <c r="B214" s="8" t="s">
        <v>385</v>
      </c>
      <c r="C214" s="48">
        <v>800</v>
      </c>
      <c r="D214" s="78">
        <v>50000</v>
      </c>
      <c r="E214" s="93">
        <v>18000</v>
      </c>
      <c r="F214" s="93">
        <v>18000</v>
      </c>
      <c r="G214" s="78">
        <v>50000</v>
      </c>
      <c r="H214" s="78">
        <v>50000</v>
      </c>
    </row>
    <row r="215" spans="1:8" ht="56.25">
      <c r="A215" s="9" t="s">
        <v>223</v>
      </c>
      <c r="B215" s="8" t="s">
        <v>386</v>
      </c>
      <c r="C215" s="74">
        <v>200</v>
      </c>
      <c r="D215" s="88">
        <v>50000</v>
      </c>
      <c r="E215" s="93"/>
      <c r="F215" s="93"/>
      <c r="G215" s="88">
        <v>50000</v>
      </c>
      <c r="H215" s="88">
        <v>50000</v>
      </c>
    </row>
    <row r="216" spans="1:8" ht="56.25">
      <c r="A216" s="9" t="s">
        <v>118</v>
      </c>
      <c r="B216" s="8" t="s">
        <v>390</v>
      </c>
      <c r="C216" s="48">
        <v>300</v>
      </c>
      <c r="D216" s="78">
        <v>20000</v>
      </c>
      <c r="E216" s="93">
        <v>20000</v>
      </c>
      <c r="F216" s="93">
        <v>20000</v>
      </c>
      <c r="G216" s="78">
        <v>20000</v>
      </c>
      <c r="H216" s="78">
        <v>20000</v>
      </c>
    </row>
    <row r="217" spans="1:8" ht="35.25" customHeight="1">
      <c r="A217" s="9" t="s">
        <v>195</v>
      </c>
      <c r="B217" s="42" t="s">
        <v>391</v>
      </c>
      <c r="C217" s="48">
        <v>200</v>
      </c>
      <c r="D217" s="78">
        <v>185000</v>
      </c>
      <c r="E217" s="93">
        <v>150000</v>
      </c>
      <c r="F217" s="93">
        <v>150000</v>
      </c>
      <c r="G217" s="78">
        <v>185000</v>
      </c>
      <c r="H217" s="78">
        <v>185000</v>
      </c>
    </row>
    <row r="218" spans="1:8" ht="75">
      <c r="A218" s="27" t="s">
        <v>322</v>
      </c>
      <c r="B218" s="56" t="s">
        <v>387</v>
      </c>
      <c r="C218" s="48">
        <v>200</v>
      </c>
      <c r="D218" s="110">
        <v>139.19</v>
      </c>
      <c r="E218" s="93">
        <v>355.08</v>
      </c>
      <c r="F218" s="93"/>
      <c r="G218" s="110">
        <v>809.9</v>
      </c>
      <c r="H218" s="110">
        <v>10994.75</v>
      </c>
    </row>
    <row r="219" spans="1:8" ht="15.75">
      <c r="A219" s="3" t="s">
        <v>0</v>
      </c>
      <c r="B219" s="4"/>
      <c r="C219" s="76"/>
      <c r="D219" s="92" t="e">
        <f>D10+D70+D91+D101+D113+D121+#REF!+D135+D155+D159+D171+D196+D175+D179+D182+D186+D192</f>
        <v>#REF!</v>
      </c>
      <c r="E219" s="92" t="e">
        <f>E10+E70+E91+E101+E113+E121+#REF!+E135+E155+E159+E171+E196+E175+E179+E182+E186+E192</f>
        <v>#REF!</v>
      </c>
      <c r="F219" s="92" t="e">
        <f>F10+F70+F91+F101+F113+F121+#REF!+F135+F155+F159+F171+F196+F175+F179+F182+F186+F192</f>
        <v>#REF!</v>
      </c>
      <c r="G219" s="92">
        <f>G10+G70+G91+G101+G113+G121+G135+G155+G159+G171+G196+G175+G179+G182+G186+G192</f>
        <v>141802258.51999998</v>
      </c>
      <c r="H219" s="92">
        <f>H10+H70+H91+H101+H113+H121+H135+H155+H159+H171+H196+H175+H179+H182+H186+H192</f>
        <v>143869534.44999999</v>
      </c>
    </row>
    <row r="223" spans="1:8">
      <c r="D223" s="89"/>
    </row>
  </sheetData>
  <mergeCells count="10">
    <mergeCell ref="G8:G9"/>
    <mergeCell ref="H8:H9"/>
    <mergeCell ref="A5:C6"/>
    <mergeCell ref="A7:C7"/>
    <mergeCell ref="E8:E9"/>
    <mergeCell ref="F8:F9"/>
    <mergeCell ref="D8:D9"/>
    <mergeCell ref="A8:A9"/>
    <mergeCell ref="B8:B9"/>
    <mergeCell ref="C8:C9"/>
  </mergeCells>
  <pageMargins left="0.70866141732283472" right="0.15748031496062992" top="0.27559055118110237" bottom="0.43307086614173229" header="0.15748031496062992" footer="0.31496062992125984"/>
  <pageSetup paperSize="9" scale="55"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2024-05-06T08:47:48Z</cp:lastPrinted>
  <dcterms:created xsi:type="dcterms:W3CDTF">2008-10-31T06:19:29Z</dcterms:created>
  <dcterms:modified xsi:type="dcterms:W3CDTF">2024-05-06T08:52:50Z</dcterms:modified>
</cp:coreProperties>
</file>