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E106" i="8"/>
  <c r="E73"/>
  <c r="D220"/>
  <c r="E91"/>
  <c r="E213"/>
  <c r="E25" l="1"/>
  <c r="E72"/>
  <c r="I66" l="1"/>
  <c r="I65" s="1"/>
  <c r="H66"/>
  <c r="H65" s="1"/>
  <c r="E66"/>
  <c r="I151" l="1"/>
  <c r="H151"/>
  <c r="E151"/>
  <c r="I83" l="1"/>
  <c r="H83"/>
  <c r="E83"/>
  <c r="I51"/>
  <c r="I50" s="1"/>
  <c r="H51"/>
  <c r="H50" s="1"/>
  <c r="I197"/>
  <c r="H197"/>
  <c r="E197"/>
  <c r="I209"/>
  <c r="H209"/>
  <c r="E209"/>
  <c r="I213"/>
  <c r="H213"/>
  <c r="I194"/>
  <c r="I193" s="1"/>
  <c r="I192" s="1"/>
  <c r="H194"/>
  <c r="H193" s="1"/>
  <c r="H192" s="1"/>
  <c r="I190"/>
  <c r="H190"/>
  <c r="I188"/>
  <c r="I187" s="1"/>
  <c r="H188"/>
  <c r="H187" s="1"/>
  <c r="I184"/>
  <c r="I183" s="1"/>
  <c r="I182" s="1"/>
  <c r="H184"/>
  <c r="H183" s="1"/>
  <c r="H182" s="1"/>
  <c r="I180"/>
  <c r="I179" s="1"/>
  <c r="H180"/>
  <c r="H179" s="1"/>
  <c r="I177"/>
  <c r="I176" s="1"/>
  <c r="I175" s="1"/>
  <c r="H177"/>
  <c r="H176" s="1"/>
  <c r="H175" s="1"/>
  <c r="I173"/>
  <c r="I172" s="1"/>
  <c r="I171" s="1"/>
  <c r="H173"/>
  <c r="I168"/>
  <c r="I167" s="1"/>
  <c r="I166" s="1"/>
  <c r="H168"/>
  <c r="H167" s="1"/>
  <c r="H166" s="1"/>
  <c r="I164"/>
  <c r="I163" s="1"/>
  <c r="H164"/>
  <c r="H163" s="1"/>
  <c r="I161"/>
  <c r="I160" s="1"/>
  <c r="H161"/>
  <c r="H160" s="1"/>
  <c r="I157"/>
  <c r="I156" s="1"/>
  <c r="H157"/>
  <c r="H156" s="1"/>
  <c r="I154"/>
  <c r="I153" s="1"/>
  <c r="H154"/>
  <c r="H153" s="1"/>
  <c r="I150"/>
  <c r="H150"/>
  <c r="I148"/>
  <c r="I147" s="1"/>
  <c r="H148"/>
  <c r="H147" s="1"/>
  <c r="I145"/>
  <c r="I144" s="1"/>
  <c r="H145"/>
  <c r="H144" s="1"/>
  <c r="I141"/>
  <c r="I140" s="1"/>
  <c r="H141"/>
  <c r="H140" s="1"/>
  <c r="I136"/>
  <c r="I135" s="1"/>
  <c r="H136"/>
  <c r="H135" s="1"/>
  <c r="I132"/>
  <c r="I131" s="1"/>
  <c r="H132"/>
  <c r="H131" s="1"/>
  <c r="I129"/>
  <c r="H129"/>
  <c r="I127"/>
  <c r="I126" s="1"/>
  <c r="H127"/>
  <c r="H126" s="1"/>
  <c r="I123"/>
  <c r="I122" s="1"/>
  <c r="H123"/>
  <c r="H122" s="1"/>
  <c r="I118"/>
  <c r="I117" s="1"/>
  <c r="H118"/>
  <c r="H117" s="1"/>
  <c r="I114"/>
  <c r="H114"/>
  <c r="I111"/>
  <c r="H111"/>
  <c r="I106"/>
  <c r="I105" s="1"/>
  <c r="H106"/>
  <c r="H105" s="1"/>
  <c r="I102"/>
  <c r="I96" s="1"/>
  <c r="I95" s="1"/>
  <c r="I94" s="1"/>
  <c r="H102"/>
  <c r="H96" s="1"/>
  <c r="H95" s="1"/>
  <c r="H94" s="1"/>
  <c r="I91"/>
  <c r="I90" s="1"/>
  <c r="H91"/>
  <c r="H90" s="1"/>
  <c r="I88"/>
  <c r="H88"/>
  <c r="I86"/>
  <c r="H86"/>
  <c r="I79"/>
  <c r="I78" s="1"/>
  <c r="H79"/>
  <c r="H78" s="1"/>
  <c r="I73"/>
  <c r="H73"/>
  <c r="I72"/>
  <c r="H72"/>
  <c r="I69"/>
  <c r="I68" s="1"/>
  <c r="H69"/>
  <c r="H68" s="1"/>
  <c r="I58"/>
  <c r="I57" s="1"/>
  <c r="H58"/>
  <c r="H57" s="1"/>
  <c r="I55"/>
  <c r="I54" s="1"/>
  <c r="H55"/>
  <c r="H54" s="1"/>
  <c r="I25"/>
  <c r="I24" s="1"/>
  <c r="H25"/>
  <c r="H24" s="1"/>
  <c r="I12"/>
  <c r="I11" s="1"/>
  <c r="H12"/>
  <c r="H11" s="1"/>
  <c r="G196"/>
  <c r="F196"/>
  <c r="G194"/>
  <c r="G193" s="1"/>
  <c r="G192" s="1"/>
  <c r="F194"/>
  <c r="F193" s="1"/>
  <c r="F192" s="1"/>
  <c r="E194"/>
  <c r="E193" s="1"/>
  <c r="E192" s="1"/>
  <c r="E190"/>
  <c r="G188"/>
  <c r="G187" s="1"/>
  <c r="G186" s="1"/>
  <c r="F188"/>
  <c r="F187" s="1"/>
  <c r="F186" s="1"/>
  <c r="E188"/>
  <c r="E187" s="1"/>
  <c r="G184"/>
  <c r="G183" s="1"/>
  <c r="G182" s="1"/>
  <c r="F184"/>
  <c r="F183" s="1"/>
  <c r="F182" s="1"/>
  <c r="E184"/>
  <c r="E183" s="1"/>
  <c r="E182" s="1"/>
  <c r="G180"/>
  <c r="G179" s="1"/>
  <c r="F180"/>
  <c r="F179" s="1"/>
  <c r="E180"/>
  <c r="E179" s="1"/>
  <c r="G177"/>
  <c r="G176" s="1"/>
  <c r="G175" s="1"/>
  <c r="F177"/>
  <c r="F176" s="1"/>
  <c r="F175" s="1"/>
  <c r="E177"/>
  <c r="E176" s="1"/>
  <c r="E175" s="1"/>
  <c r="G173"/>
  <c r="G172" s="1"/>
  <c r="F173"/>
  <c r="F172" s="1"/>
  <c r="E173"/>
  <c r="G168"/>
  <c r="G167" s="1"/>
  <c r="G166" s="1"/>
  <c r="F168"/>
  <c r="F167" s="1"/>
  <c r="F166" s="1"/>
  <c r="E168"/>
  <c r="E167" s="1"/>
  <c r="E166" s="1"/>
  <c r="G164"/>
  <c r="G163" s="1"/>
  <c r="F164"/>
  <c r="F163" s="1"/>
  <c r="E164"/>
  <c r="E163" s="1"/>
  <c r="G161"/>
  <c r="G160" s="1"/>
  <c r="F161"/>
  <c r="F160" s="1"/>
  <c r="E161"/>
  <c r="E160" s="1"/>
  <c r="G157"/>
  <c r="G156" s="1"/>
  <c r="F157"/>
  <c r="F156" s="1"/>
  <c r="E157"/>
  <c r="E156" s="1"/>
  <c r="G154"/>
  <c r="G153" s="1"/>
  <c r="F154"/>
  <c r="F153" s="1"/>
  <c r="E154"/>
  <c r="E153" s="1"/>
  <c r="G151"/>
  <c r="G150" s="1"/>
  <c r="F151"/>
  <c r="F150" s="1"/>
  <c r="E150"/>
  <c r="G148"/>
  <c r="G147" s="1"/>
  <c r="F148"/>
  <c r="F147" s="1"/>
  <c r="E148"/>
  <c r="E147" s="1"/>
  <c r="G145"/>
  <c r="G144" s="1"/>
  <c r="F145"/>
  <c r="F144" s="1"/>
  <c r="E145"/>
  <c r="E144" s="1"/>
  <c r="G141"/>
  <c r="G140" s="1"/>
  <c r="F141"/>
  <c r="F140" s="1"/>
  <c r="E141"/>
  <c r="E140" s="1"/>
  <c r="G136"/>
  <c r="G135" s="1"/>
  <c r="F136"/>
  <c r="F135" s="1"/>
  <c r="E136"/>
  <c r="E135" s="1"/>
  <c r="G132"/>
  <c r="G131" s="1"/>
  <c r="F132"/>
  <c r="F131" s="1"/>
  <c r="E132"/>
  <c r="E131" s="1"/>
  <c r="G130"/>
  <c r="G129" s="1"/>
  <c r="F130"/>
  <c r="F129" s="1"/>
  <c r="E129"/>
  <c r="G127"/>
  <c r="G126" s="1"/>
  <c r="F127"/>
  <c r="F126" s="1"/>
  <c r="E127"/>
  <c r="E126" s="1"/>
  <c r="G123"/>
  <c r="G122" s="1"/>
  <c r="F123"/>
  <c r="F122" s="1"/>
  <c r="E123"/>
  <c r="E122" s="1"/>
  <c r="G118"/>
  <c r="G117" s="1"/>
  <c r="F118"/>
  <c r="F117" s="1"/>
  <c r="E118"/>
  <c r="E117" s="1"/>
  <c r="G114"/>
  <c r="F114"/>
  <c r="E114"/>
  <c r="G111"/>
  <c r="F111"/>
  <c r="E111"/>
  <c r="G106"/>
  <c r="G105" s="1"/>
  <c r="F106"/>
  <c r="F105" s="1"/>
  <c r="E105"/>
  <c r="E102"/>
  <c r="E96" s="1"/>
  <c r="E95" s="1"/>
  <c r="E94" s="1"/>
  <c r="G96"/>
  <c r="G95" s="1"/>
  <c r="G94" s="1"/>
  <c r="F96"/>
  <c r="F95" s="1"/>
  <c r="F94" s="1"/>
  <c r="G91"/>
  <c r="G90" s="1"/>
  <c r="F91"/>
  <c r="F90" s="1"/>
  <c r="E90"/>
  <c r="G88"/>
  <c r="F88"/>
  <c r="E88"/>
  <c r="G86"/>
  <c r="F86"/>
  <c r="E86"/>
  <c r="G83"/>
  <c r="F83"/>
  <c r="G79"/>
  <c r="G78" s="1"/>
  <c r="F79"/>
  <c r="F78" s="1"/>
  <c r="E79"/>
  <c r="E78" s="1"/>
  <c r="G73"/>
  <c r="F73"/>
  <c r="G72"/>
  <c r="F72"/>
  <c r="G69"/>
  <c r="G68" s="1"/>
  <c r="F69"/>
  <c r="F68" s="1"/>
  <c r="E69"/>
  <c r="E68" s="1"/>
  <c r="G66"/>
  <c r="G65" s="1"/>
  <c r="F66"/>
  <c r="F65" s="1"/>
  <c r="E65"/>
  <c r="G58"/>
  <c r="G57" s="1"/>
  <c r="F58"/>
  <c r="F57" s="1"/>
  <c r="E58"/>
  <c r="E57" s="1"/>
  <c r="G55"/>
  <c r="G54" s="1"/>
  <c r="F55"/>
  <c r="F54" s="1"/>
  <c r="E55"/>
  <c r="E54" s="1"/>
  <c r="G51"/>
  <c r="F51"/>
  <c r="E51"/>
  <c r="E50" s="1"/>
  <c r="G25"/>
  <c r="G24" s="1"/>
  <c r="F25"/>
  <c r="F24" s="1"/>
  <c r="E24"/>
  <c r="G12"/>
  <c r="G11" s="1"/>
  <c r="F12"/>
  <c r="F11" s="1"/>
  <c r="E12"/>
  <c r="E11" s="1"/>
  <c r="I196" l="1"/>
  <c r="E196"/>
  <c r="H196"/>
  <c r="I186"/>
  <c r="H172"/>
  <c r="H171" s="1"/>
  <c r="I110"/>
  <c r="I104" s="1"/>
  <c r="F110"/>
  <c r="F104" s="1"/>
  <c r="H82"/>
  <c r="H71" s="1"/>
  <c r="E110"/>
  <c r="E104" s="1"/>
  <c r="H10"/>
  <c r="H139"/>
  <c r="E82"/>
  <c r="H110"/>
  <c r="H104" s="1"/>
  <c r="E186"/>
  <c r="I116"/>
  <c r="H159"/>
  <c r="F50"/>
  <c r="F10" s="1"/>
  <c r="I82"/>
  <c r="H186"/>
  <c r="E10"/>
  <c r="F82"/>
  <c r="F71" s="1"/>
  <c r="G116"/>
  <c r="H116"/>
  <c r="I10"/>
  <c r="I125"/>
  <c r="H125"/>
  <c r="I139"/>
  <c r="I159"/>
  <c r="G50"/>
  <c r="G10" s="1"/>
  <c r="G82"/>
  <c r="G71" s="1"/>
  <c r="G110"/>
  <c r="G104" s="1"/>
  <c r="G139"/>
  <c r="E172"/>
  <c r="E171" s="1"/>
  <c r="E116"/>
  <c r="G125"/>
  <c r="E139"/>
  <c r="G159"/>
  <c r="F125"/>
  <c r="F116"/>
  <c r="F139"/>
  <c r="E159"/>
  <c r="E125"/>
  <c r="F159"/>
  <c r="G171"/>
  <c r="F171"/>
  <c r="E220" l="1"/>
  <c r="E71"/>
  <c r="I71"/>
  <c r="I220" s="1"/>
  <c r="H220"/>
  <c r="G220"/>
  <c r="F220"/>
</calcChain>
</file>

<file path=xl/sharedStrings.xml><?xml version="1.0" encoding="utf-8"?>
<sst xmlns="http://schemas.openxmlformats.org/spreadsheetml/2006/main" count="455" uniqueCount="413">
  <si>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</si>
  <si>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</si>
  <si>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</si>
  <si>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</si>
  <si>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</si>
  <si>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</si>
  <si>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</si>
  <si>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</si>
  <si>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</si>
  <si>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</si>
  <si>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</si>
  <si>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</si>
  <si>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</si>
  <si>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</si>
  <si>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</si>
  <si>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</si>
  <si>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</si>
  <si>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</si>
  <si>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</si>
  <si>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</si>
  <si>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</si>
  <si>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</si>
  <si>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</si>
  <si>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</si>
  <si>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</si>
  <si>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</si>
  <si>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</si>
  <si>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</si>
  <si>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</si>
  <si>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</si>
  <si>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</si>
  <si>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</si>
  <si>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</si>
  <si>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</si>
  <si>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</si>
  <si>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</si>
  <si>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</si>
  <si>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</si>
  <si>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</si>
  <si>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</si>
  <si>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</si>
  <si>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</si>
  <si>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</si>
  <si>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</si>
  <si>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</si>
  <si>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</si>
  <si>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</si>
  <si>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</si>
  <si>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</si>
  <si>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</si>
  <si>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</si>
  <si>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</si>
  <si>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</si>
  <si>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</si>
  <si>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</si>
  <si>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</si>
  <si>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</si>
  <si>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</si>
  <si>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</si>
  <si>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</si>
  <si>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</si>
  <si>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</si>
  <si>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</si>
  <si>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</si>
  <si>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</si>
  <si>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</si>
  <si>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</si>
  <si>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</si>
  <si>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</si>
  <si>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</si>
  <si>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</si>
  <si>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</si>
  <si>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</si>
  <si>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</si>
  <si>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</si>
  <si>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</si>
  <si>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</si>
  <si>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</si>
  <si>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</si>
  <si>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</si>
  <si>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</si>
  <si>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</si>
  <si>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</si>
  <si>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</si>
  <si>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</si>
  <si>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</si>
  <si>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</si>
  <si>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</si>
  <si>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</si>
  <si>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</si>
  <si>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</si>
  <si>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</si>
  <si>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</si>
  <si>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</si>
  <si>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</si>
  <si>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</si>
  <si>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</si>
  <si>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</si>
  <si>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</si>
  <si>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</si>
  <si>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</si>
  <si>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</si>
  <si>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</si>
  <si>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</si>
  <si>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</si>
  <si>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</si>
  <si>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</si>
  <si>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</si>
  <si>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</si>
  <si>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</si>
  <si>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</si>
  <si>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</si>
  <si>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</si>
  <si>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</si>
  <si>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</si>
  <si>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</si>
  <si>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</si>
  <si>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Укрепление кадрового потенциала муниципальной службы администрации Лухского муниципального района. (Социальное обеспечение и иные выплаты населению)</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</si>
  <si>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</si>
  <si>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</si>
  <si>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</si>
  <si>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</si>
  <si>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</si>
  <si>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</si>
  <si>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</si>
  <si>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</si>
  <si>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</si>
  <si>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</si>
  <si>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</si>
  <si>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</si>
  <si>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</si>
  <si>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</si>
  <si>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</si>
  <si>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</si>
  <si>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</si>
  <si>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</si>
  <si>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</si>
  <si>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</si>
  <si>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</si>
  <si>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</si>
  <si>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</si>
  <si>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</si>
  <si>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</si>
  <si>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</si>
  <si>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</si>
  <si>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</si>
  <si>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</si>
  <si>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</si>
  <si>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</si>
  <si>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</si>
  <si>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</si>
  <si>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</si>
  <si>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</si>
  <si>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</si>
  <si>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</si>
  <si>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</si>
  <si>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</si>
  <si>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</si>
  <si>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</si>
  <si>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</si>
  <si>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</si>
  <si>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</si>
  <si>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</si>
  <si>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</si>
  <si>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</si>
  <si>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</si>
  <si>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</si>
  <si>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</si>
  <si>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</si>
  <si>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</si>
  <si>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</si>
  <si>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</si>
  <si>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</si>
  <si>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</si>
  <si>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</si>
  <si>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</si>
  <si>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</si>
  <si>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</si>
  <si>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</si>
  <si>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</si>
  <si>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</si>
  <si>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</si>
  <si>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</si>
  <si>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</si>
  <si>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</si>
  <si>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</si>
  <si>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</si>
  <si>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</si>
  <si>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</si>
  <si>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</si>
  <si>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</si>
  <si>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</si>
  <si>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</si>
  <si>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</si>
  <si>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</si>
  <si>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</si>
  <si>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</si>
  <si>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</si>
  <si>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</si>
  <si>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</si>
  <si>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</si>
  <si>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</si>
  <si>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</si>
  <si>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</si>
  <si>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</si>
  <si>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</si>
  <si>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</si>
  <si>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</si>
  <si>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</si>
  <si>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</si>
  <si>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</si>
  <si>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</si>
  <si>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</si>
  <si>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</si>
  <si>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</si>
  <si>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</si>
  <si>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</si>
  <si>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</si>
  <si>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</si>
  <si>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</si>
  <si>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</si>
  <si>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</si>
  <si>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</si>
  <si>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</si>
  <si>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</si>
  <si>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</si>
  <si>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</si>
  <si>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</si>
  <si>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</si>
  <si>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</si>
  <si>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</si>
  <si>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</si>
  <si>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</si>
  <si>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</si>
  <si>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</si>
  <si>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</si>
  <si>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</si>
  <si>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</si>
  <si>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</si>
  <si>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</si>
  <si>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</si>
  <si>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</si>
  <si>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</si>
  <si>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</si>
  <si>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</si>
  <si>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</si>
  <si>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</si>
  <si>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</si>
  <si>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</si>
  <si>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</si>
  <si>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</si>
  <si>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</si>
  <si>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</si>
  <si>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</si>
  <si>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</si>
  <si>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</si>
  <si>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</si>
  <si>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</si>
  <si>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</si>
  <si>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</si>
  <si>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</si>
  <si>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</si>
  <si>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</si>
  <si>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</si>
  <si>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</si>
  <si>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</si>
  <si>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</si>
  <si>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</si>
  <si>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</si>
  <si>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</si>
  <si>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</si>
  <si>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</si>
  <si>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</si>
  <si>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</si>
  <si>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</si>
  <si>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</si>
  <si>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</si>
  <si>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</si>
  <si>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</si>
  <si>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</si>
  <si>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</si>
  <si>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</si>
  <si>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</si>
  <si>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</si>
  <si>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</si>
  <si>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</si>
  <si>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</si>
  <si>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</si>
  <si>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</si>
  <si>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</si>
  <si>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</si>
  <si>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</si>
  <si>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</si>
  <si>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</si>
  <si>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</si>
  <si>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</si>
  <si>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</si>
  <si>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</si>
  <si>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</si>
  <si>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</si>
  <si>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</si>
  <si>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</si>
  <si>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</si>
  <si>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</si>
  <si>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</si>
  <si>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</si>
  <si>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</si>
  <si>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</si>
  <si>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</si>
  <si>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</si>
  <si>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</si>
  <si>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</si>
  <si>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</si>
  <si>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</si>
  <si>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</si>
  <si>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</si>
  <si>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</si>
  <si>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</si>
  <si>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</si>
  <si>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</si>
  <si>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</si>
  <si>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</si>
  <si>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</si>
  <si>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</si>
  <si>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</si>
  <si>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</si>
  <si>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</si>
  <si>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</si>
  <si>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</si>
  <si>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2024 год  </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</si>
  <si>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годы.(Социальное обеспечение и иные выплаты населению).</t>
  </si>
  <si>
    <r>
      <t>01 1 01 </t>
    </r>
    <r>
      <rPr>
        <sz val="14"/>
        <color rgb="FF000000"/>
        <rFont val="Times New Roman"/>
        <family val="1"/>
        <charset val="204"/>
      </rPr>
      <t xml:space="preserve">81010 </t>
    </r>
  </si>
  <si>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</si>
  <si>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</si>
  <si>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</si>
  <si>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</si>
  <si>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</si>
  <si>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</si>
  <si>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</si>
  <si>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</si>
  <si>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</si>
  <si>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</si>
  <si>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</si>
  <si>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</si>
  <si>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 районном бюджете  на 2024 год  и плановый период 2025 и 2026 годов".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</si>
  <si>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</si>
  <si>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</si>
  <si>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</si>
  <si>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</si>
  <si>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</si>
  <si>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</si>
  <si>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</si>
  <si>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</si>
  <si>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</si>
  <si>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</si>
  <si>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</si>
  <si>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</si>
  <si>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</si>
  <si>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</si>
  <si>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</si>
  <si>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</si>
  <si>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</si>
  <si>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</si>
  <si>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</si>
  <si>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</si>
  <si>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</si>
  <si>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</si>
  <si>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</si>
  <si>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</si>
  <si>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</si>
  <si>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</si>
  <si>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EВ 51792 </t>
  </si>
  <si>
    <t>100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</si>
  <si>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</si>
  <si>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</si>
  <si>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</si>
  <si>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</si>
  <si>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</si>
  <si>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</si>
  <si>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</si>
  <si>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</si>
  <si>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Ремонт и (или) содержание автомобильных дорог.(Закупка товаров, работ и услуг для обеспечения государственных (муниципальных) нужд).</t>
  </si>
  <si>
    <t xml:space="preserve">05 1 01 S1150 </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</si>
  <si>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</si>
  <si>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</si>
  <si>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</si>
  <si>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</si>
  <si>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</si>
  <si>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</si>
  <si>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</si>
  <si>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</si>
  <si>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</si>
  <si>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</si>
  <si>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</si>
  <si>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</si>
  <si>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+1422484</t>
  </si>
  <si>
    <t>+25000</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</si>
  <si>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</si>
  <si>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</si>
  <si>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+211000</t>
  </si>
  <si>
    <t>+600000</t>
  </si>
  <si>
    <t>+1310000</t>
  </si>
  <si>
    <t>+2662484</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</si>
  <si>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</si>
  <si>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</si>
  <si>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</si>
  <si>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</si>
  <si>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</si>
  <si>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</si>
  <si>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</si>
  <si>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Обеспечение функций исполнительных органов муниципальной власти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</si>
  <si>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исполнительных органов муниципальной власти Лухского муниципального района (Закупка товаров, работ и услуг для обеспечения  государственных (муниципальных) нужд).</t>
  </si>
  <si>
    <t>Обеспечение функций исполнительных органов муниципальной власти Лухского муниципального района  (Иные бюджетные ассигнования).</t>
  </si>
</sst>
</file>

<file path=xl/styles.xml><?xml version="1.0" encoding="utf-8"?>
<styleSheet xmlns="http://schemas.openxmlformats.org/spreadsheetml/2006/main">
  <fonts count="40">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40">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7" fillId="0" borderId="1" xfId="0" applyNumberFormat="1" applyFont="1" applyBorder="1" applyAlignment="1">
      <alignment vertical="top"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4" fillId="0" borderId="3" xfId="0" applyFont="1" applyBorder="1"/>
    <xf numFmtId="0" fontId="27" fillId="0" borderId="21" xfId="0" applyFont="1" applyFill="1" applyBorder="1" applyAlignment="1">
      <alignment wrapText="1"/>
    </xf>
    <xf numFmtId="0" fontId="28" fillId="0" borderId="4" xfId="0" applyFont="1" applyFill="1" applyBorder="1" applyAlignment="1">
      <alignment horizontal="center" wrapText="1"/>
    </xf>
    <xf numFmtId="2" fontId="2" fillId="0" borderId="1" xfId="0" applyNumberFormat="1"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4" xfId="0" quotePrefix="1" applyFont="1" applyBorder="1" applyAlignment="1">
      <alignment horizontal="center" wrapText="1"/>
    </xf>
    <xf numFmtId="0" fontId="28" fillId="0" borderId="3" xfId="0" quotePrefix="1" applyFont="1" applyBorder="1" applyAlignment="1">
      <alignment horizontal="center" wrapText="1"/>
    </xf>
    <xf numFmtId="0" fontId="37" fillId="0" borderId="4" xfId="0" quotePrefix="1" applyFont="1" applyBorder="1" applyAlignment="1">
      <alignment horizontal="center" wrapText="1"/>
    </xf>
    <xf numFmtId="0" fontId="27" fillId="0" borderId="4" xfId="0" applyFont="1" applyBorder="1" applyAlignment="1">
      <alignment horizontal="center" wrapText="1"/>
    </xf>
    <xf numFmtId="0" fontId="26" fillId="0" borderId="4" xfId="0" quotePrefix="1" applyFont="1" applyBorder="1" applyAlignment="1">
      <alignment horizontal="center" wrapText="1"/>
    </xf>
    <xf numFmtId="0" fontId="28" fillId="0" borderId="1" xfId="0" quotePrefix="1" applyFont="1" applyBorder="1" applyAlignment="1">
      <alignment horizontal="center" wrapText="1"/>
    </xf>
    <xf numFmtId="0" fontId="37" fillId="0" borderId="4" xfId="0" quotePrefix="1" applyFont="1" applyFill="1" applyBorder="1" applyAlignment="1">
      <alignment horizontal="center" wrapText="1"/>
    </xf>
    <xf numFmtId="49" fontId="28" fillId="0" borderId="1" xfId="0" quotePrefix="1" applyNumberFormat="1" applyFont="1" applyBorder="1" applyAlignment="1">
      <alignment horizontal="center" wrapText="1"/>
    </xf>
    <xf numFmtId="0" fontId="26" fillId="0" borderId="1" xfId="0" quotePrefix="1" applyFont="1" applyBorder="1" applyAlignment="1">
      <alignment horizontal="center" wrapText="1"/>
    </xf>
    <xf numFmtId="0" fontId="26" fillId="0" borderId="2" xfId="0" quotePrefix="1" applyFont="1" applyBorder="1" applyAlignment="1">
      <alignment horizontal="center" wrapText="1"/>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xf numFmtId="0" fontId="39" fillId="0" borderId="0" xfId="0" applyFont="1" applyAlignment="1">
      <alignment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20"/>
  <sheetViews>
    <sheetView tabSelected="1" topLeftCell="A196" workbookViewId="0">
      <selection activeCell="A202" sqref="A202"/>
    </sheetView>
  </sheetViews>
  <sheetFormatPr defaultRowHeight="15"/>
  <cols>
    <col min="1" max="1" width="89.28515625" style="2" customWidth="1"/>
    <col min="2" max="2" width="19.28515625" style="2" customWidth="1"/>
    <col min="3" max="3" width="8.5703125" style="76" customWidth="1"/>
    <col min="4" max="4" width="24" style="76" customWidth="1"/>
    <col min="5" max="5" width="25" style="46" customWidth="1"/>
    <col min="6" max="6" width="22.85546875" style="2" hidden="1" customWidth="1"/>
    <col min="7" max="7" width="21.42578125" style="2" hidden="1" customWidth="1"/>
    <col min="8" max="8" width="29.140625" style="2" hidden="1" customWidth="1"/>
    <col min="9" max="9" width="27" style="2" hidden="1" customWidth="1"/>
    <col min="10" max="10" width="86.140625" style="2" customWidth="1"/>
    <col min="11" max="16384" width="9.140625" style="2"/>
  </cols>
  <sheetData>
    <row r="1" spans="1:9" ht="15.75">
      <c r="A1" s="1"/>
      <c r="B1" s="1" t="s">
        <v>299</v>
      </c>
      <c r="C1" s="5"/>
      <c r="D1" s="5"/>
      <c r="E1" s="43"/>
    </row>
    <row r="2" spans="1:9" ht="15.75">
      <c r="A2" s="1"/>
      <c r="B2" s="1" t="s">
        <v>1</v>
      </c>
      <c r="C2" s="5"/>
      <c r="D2" s="5"/>
      <c r="E2" s="43"/>
    </row>
    <row r="3" spans="1:9" ht="15.75">
      <c r="A3" s="1"/>
      <c r="B3" s="1" t="s">
        <v>344</v>
      </c>
      <c r="C3" s="5"/>
      <c r="D3" s="5"/>
      <c r="E3" s="43"/>
    </row>
    <row r="4" spans="1:9" ht="15.75" customHeight="1">
      <c r="A4" s="1"/>
      <c r="B4" s="5"/>
      <c r="C4" s="5"/>
      <c r="D4" s="5"/>
      <c r="E4" s="2"/>
    </row>
    <row r="5" spans="1:9" ht="12.75" customHeight="1">
      <c r="A5" s="133" t="s">
        <v>329</v>
      </c>
      <c r="B5" s="133"/>
      <c r="C5" s="133"/>
      <c r="D5" s="117"/>
      <c r="E5" s="44"/>
    </row>
    <row r="6" spans="1:9" ht="67.5" customHeight="1">
      <c r="A6" s="133"/>
      <c r="B6" s="133"/>
      <c r="C6" s="133"/>
      <c r="D6" s="117"/>
      <c r="E6" s="44"/>
    </row>
    <row r="7" spans="1:9" ht="16.5" thickBot="1">
      <c r="A7" s="134"/>
      <c r="B7" s="134"/>
      <c r="C7" s="134"/>
      <c r="D7" s="118"/>
      <c r="E7" s="45"/>
    </row>
    <row r="8" spans="1:9" ht="56.25" customHeight="1">
      <c r="A8" s="135" t="s">
        <v>2</v>
      </c>
      <c r="B8" s="135" t="s">
        <v>3</v>
      </c>
      <c r="C8" s="137" t="s">
        <v>4</v>
      </c>
      <c r="D8" s="119" t="s">
        <v>387</v>
      </c>
      <c r="E8" s="131" t="s">
        <v>322</v>
      </c>
      <c r="F8" s="131" t="s">
        <v>322</v>
      </c>
      <c r="G8" s="131" t="s">
        <v>323</v>
      </c>
      <c r="H8" s="131" t="s">
        <v>323</v>
      </c>
      <c r="I8" s="131" t="s">
        <v>345</v>
      </c>
    </row>
    <row r="9" spans="1:9" ht="18.75" customHeight="1">
      <c r="A9" s="136"/>
      <c r="B9" s="136"/>
      <c r="C9" s="138"/>
      <c r="D9" s="120"/>
      <c r="E9" s="132"/>
      <c r="F9" s="132"/>
      <c r="G9" s="132"/>
      <c r="H9" s="132"/>
      <c r="I9" s="132"/>
    </row>
    <row r="10" spans="1:9" ht="58.5" customHeight="1">
      <c r="A10" s="6" t="s">
        <v>5</v>
      </c>
      <c r="B10" s="19" t="s">
        <v>18</v>
      </c>
      <c r="C10" s="67"/>
      <c r="D10" s="130" t="s">
        <v>401</v>
      </c>
      <c r="E10" s="80">
        <f>E11+E24+E50+E54+E57+E65+E68</f>
        <v>81309325.540000007</v>
      </c>
      <c r="F10" s="80" t="e">
        <f>F11+F24+F50+F54+F57+F65+F68</f>
        <v>#REF!</v>
      </c>
      <c r="G10" s="80" t="e">
        <f>G11+G24+G50+G54+G57+G65+G68</f>
        <v>#REF!</v>
      </c>
      <c r="H10" s="80">
        <f>H11+H24+H50+H54+H57+H65+H68</f>
        <v>63899452.389999993</v>
      </c>
      <c r="I10" s="80">
        <f>I11+I24+I50+I54+I57+I65+I68</f>
        <v>60051594.679999992</v>
      </c>
    </row>
    <row r="11" spans="1:9" ht="39.75" customHeight="1">
      <c r="A11" s="34" t="s">
        <v>150</v>
      </c>
      <c r="B11" s="8" t="s">
        <v>19</v>
      </c>
      <c r="C11" s="67"/>
      <c r="D11" s="67"/>
      <c r="E11" s="81">
        <f>E12</f>
        <v>18698093.16</v>
      </c>
      <c r="F11" s="81">
        <f t="shared" ref="F11:I11" si="0">F12</f>
        <v>15450498.220000001</v>
      </c>
      <c r="G11" s="81">
        <f t="shared" si="0"/>
        <v>15450498.220000001</v>
      </c>
      <c r="H11" s="81">
        <f t="shared" si="0"/>
        <v>14006020.519999998</v>
      </c>
      <c r="I11" s="81">
        <f t="shared" si="0"/>
        <v>14006020.519999998</v>
      </c>
    </row>
    <row r="12" spans="1:9" ht="36.75" customHeight="1">
      <c r="A12" s="9" t="s">
        <v>17</v>
      </c>
      <c r="B12" s="8" t="s">
        <v>20</v>
      </c>
      <c r="C12" s="67"/>
      <c r="D12" s="67"/>
      <c r="E12" s="77">
        <f>SUM(E13:E23)</f>
        <v>18698093.16</v>
      </c>
      <c r="F12" s="77">
        <f>SUM(F13:F22)</f>
        <v>15450498.220000001</v>
      </c>
      <c r="G12" s="77">
        <f>SUM(G13:G22)</f>
        <v>15450498.220000001</v>
      </c>
      <c r="H12" s="77">
        <f>SUM(H13:H23)</f>
        <v>14006020.519999998</v>
      </c>
      <c r="I12" s="77">
        <f>SUM(I13:I23)</f>
        <v>14006020.519999998</v>
      </c>
    </row>
    <row r="13" spans="1:9" ht="95.25" customHeight="1">
      <c r="A13" s="10" t="s">
        <v>21</v>
      </c>
      <c r="B13" s="8" t="s">
        <v>22</v>
      </c>
      <c r="C13" s="67">
        <v>100</v>
      </c>
      <c r="D13" s="67"/>
      <c r="E13" s="77">
        <v>6493786</v>
      </c>
      <c r="F13" s="95">
        <v>6524274</v>
      </c>
      <c r="G13" s="95">
        <v>6524274</v>
      </c>
      <c r="H13" s="77">
        <v>6524274</v>
      </c>
      <c r="I13" s="77">
        <v>6524274</v>
      </c>
    </row>
    <row r="14" spans="1:9" ht="57.75" customHeight="1">
      <c r="A14" s="10" t="s">
        <v>155</v>
      </c>
      <c r="B14" s="8" t="s">
        <v>23</v>
      </c>
      <c r="C14" s="67">
        <v>200</v>
      </c>
      <c r="D14" s="67"/>
      <c r="E14" s="96">
        <v>4267252.49</v>
      </c>
      <c r="F14" s="95">
        <v>2504104.84</v>
      </c>
      <c r="G14" s="95">
        <v>2504104.84</v>
      </c>
      <c r="H14" s="96">
        <v>1504104.84</v>
      </c>
      <c r="I14" s="96">
        <v>1504104.84</v>
      </c>
    </row>
    <row r="15" spans="1:9" ht="39" customHeight="1">
      <c r="A15" s="10" t="s">
        <v>24</v>
      </c>
      <c r="B15" s="8" t="s">
        <v>23</v>
      </c>
      <c r="C15" s="67">
        <v>800</v>
      </c>
      <c r="D15" s="67"/>
      <c r="E15" s="77">
        <v>9000</v>
      </c>
      <c r="F15" s="91">
        <v>16000</v>
      </c>
      <c r="G15" s="91">
        <v>16000</v>
      </c>
      <c r="H15" s="77">
        <v>5000</v>
      </c>
      <c r="I15" s="77">
        <v>5000</v>
      </c>
    </row>
    <row r="16" spans="1:9" ht="59.25" customHeight="1">
      <c r="A16" s="11" t="s">
        <v>304</v>
      </c>
      <c r="B16" s="8" t="s">
        <v>25</v>
      </c>
      <c r="C16" s="67">
        <v>200</v>
      </c>
      <c r="D16" s="67"/>
      <c r="E16" s="77">
        <v>249000</v>
      </c>
      <c r="F16" s="91">
        <v>318000</v>
      </c>
      <c r="G16" s="91">
        <v>318000</v>
      </c>
      <c r="H16" s="77">
        <v>198480.81</v>
      </c>
      <c r="I16" s="77">
        <v>198480.81</v>
      </c>
    </row>
    <row r="17" spans="1:10" ht="60" customHeight="1">
      <c r="A17" s="10" t="s">
        <v>156</v>
      </c>
      <c r="B17" s="8" t="s">
        <v>26</v>
      </c>
      <c r="C17" s="67">
        <v>200</v>
      </c>
      <c r="D17" s="67"/>
      <c r="E17" s="77">
        <v>200064.56</v>
      </c>
      <c r="F17" s="91">
        <v>210600</v>
      </c>
      <c r="G17" s="91">
        <v>210600</v>
      </c>
      <c r="H17" s="77">
        <v>210600</v>
      </c>
      <c r="I17" s="77">
        <v>210600</v>
      </c>
    </row>
    <row r="18" spans="1:10" ht="151.5" customHeight="1">
      <c r="A18" s="12" t="s">
        <v>27</v>
      </c>
      <c r="B18" s="8" t="s">
        <v>28</v>
      </c>
      <c r="C18" s="67">
        <v>200</v>
      </c>
      <c r="D18" s="67"/>
      <c r="E18" s="109">
        <v>178488</v>
      </c>
      <c r="F18" s="91">
        <v>162216</v>
      </c>
      <c r="G18" s="91">
        <v>162216</v>
      </c>
      <c r="H18" s="109">
        <v>178488</v>
      </c>
      <c r="I18" s="109">
        <v>178488</v>
      </c>
    </row>
    <row r="19" spans="1:10" ht="110.25" customHeight="1">
      <c r="A19" s="13" t="s">
        <v>29</v>
      </c>
      <c r="B19" s="8" t="s">
        <v>30</v>
      </c>
      <c r="C19" s="67">
        <v>300</v>
      </c>
      <c r="D19" s="67"/>
      <c r="E19" s="109">
        <v>186430.36</v>
      </c>
      <c r="F19" s="91">
        <v>276511.38</v>
      </c>
      <c r="G19" s="91">
        <v>276511.38</v>
      </c>
      <c r="H19" s="77">
        <v>186430.36</v>
      </c>
      <c r="I19" s="77">
        <v>186430.36</v>
      </c>
    </row>
    <row r="20" spans="1:10" ht="173.25" customHeight="1">
      <c r="A20" s="13" t="s">
        <v>296</v>
      </c>
      <c r="B20" s="8" t="s">
        <v>31</v>
      </c>
      <c r="C20" s="67">
        <v>100</v>
      </c>
      <c r="D20" s="67"/>
      <c r="E20" s="77">
        <v>5008590</v>
      </c>
      <c r="F20" s="91">
        <v>5412074</v>
      </c>
      <c r="G20" s="91">
        <v>5412074</v>
      </c>
      <c r="H20" s="77">
        <v>5090080</v>
      </c>
      <c r="I20" s="77">
        <v>5090080</v>
      </c>
    </row>
    <row r="21" spans="1:10" ht="141" customHeight="1">
      <c r="A21" s="31" t="s">
        <v>297</v>
      </c>
      <c r="B21" s="65" t="s">
        <v>31</v>
      </c>
      <c r="C21" s="67">
        <v>200</v>
      </c>
      <c r="D21" s="67"/>
      <c r="E21" s="77">
        <v>22330</v>
      </c>
      <c r="F21" s="91">
        <v>26718</v>
      </c>
      <c r="G21" s="91">
        <v>26718</v>
      </c>
      <c r="H21" s="77">
        <v>22330</v>
      </c>
      <c r="I21" s="77">
        <v>22330</v>
      </c>
    </row>
    <row r="22" spans="1:10" ht="366.75" customHeight="1">
      <c r="A22" s="31" t="s">
        <v>330</v>
      </c>
      <c r="B22" s="92" t="s">
        <v>331</v>
      </c>
      <c r="C22" s="102">
        <v>600</v>
      </c>
      <c r="D22" s="102"/>
      <c r="E22" s="109">
        <v>62949.73</v>
      </c>
      <c r="F22" s="91"/>
      <c r="G22" s="91"/>
      <c r="H22" s="77">
        <v>86232.51</v>
      </c>
      <c r="I22" s="77">
        <v>86232.51</v>
      </c>
    </row>
    <row r="23" spans="1:10" ht="93.75" customHeight="1">
      <c r="A23" s="31" t="s">
        <v>403</v>
      </c>
      <c r="B23" s="103" t="s">
        <v>332</v>
      </c>
      <c r="C23" s="67">
        <v>200</v>
      </c>
      <c r="D23" s="67"/>
      <c r="E23" s="77">
        <v>2020202.02</v>
      </c>
      <c r="F23" s="91"/>
      <c r="G23" s="91"/>
      <c r="H23" s="77"/>
      <c r="I23" s="77"/>
      <c r="J23" s="139"/>
    </row>
    <row r="24" spans="1:10" ht="37.5">
      <c r="A24" s="85" t="s">
        <v>151</v>
      </c>
      <c r="B24" s="26" t="s">
        <v>33</v>
      </c>
      <c r="C24" s="67"/>
      <c r="D24" s="67"/>
      <c r="E24" s="81">
        <f>E25</f>
        <v>55804896.150000006</v>
      </c>
      <c r="F24" s="81">
        <f t="shared" ref="F24:I24" si="1">F25</f>
        <v>45141945.239999995</v>
      </c>
      <c r="G24" s="81">
        <f t="shared" si="1"/>
        <v>40807529.990000002</v>
      </c>
      <c r="H24" s="81">
        <f t="shared" si="1"/>
        <v>45317260.710000001</v>
      </c>
      <c r="I24" s="81">
        <f t="shared" si="1"/>
        <v>41469403</v>
      </c>
    </row>
    <row r="25" spans="1:10" ht="38.25" customHeight="1">
      <c r="A25" s="10" t="s">
        <v>32</v>
      </c>
      <c r="B25" s="26" t="s">
        <v>34</v>
      </c>
      <c r="C25" s="67"/>
      <c r="D25" s="67"/>
      <c r="E25" s="77">
        <f>SUM(E26:E49)</f>
        <v>55804896.150000006</v>
      </c>
      <c r="F25" s="77">
        <f>SUM(F26:F45)</f>
        <v>45141945.239999995</v>
      </c>
      <c r="G25" s="77">
        <f>SUM(G26:G45)</f>
        <v>40807529.990000002</v>
      </c>
      <c r="H25" s="77">
        <f>SUM(H26:H47)</f>
        <v>45317260.710000001</v>
      </c>
      <c r="I25" s="77">
        <f>SUM(I26:I47)</f>
        <v>41469403</v>
      </c>
    </row>
    <row r="26" spans="1:10" ht="93.75">
      <c r="A26" s="10" t="s">
        <v>35</v>
      </c>
      <c r="B26" s="8" t="s">
        <v>36</v>
      </c>
      <c r="C26" s="67">
        <v>100</v>
      </c>
      <c r="D26" s="67"/>
      <c r="E26" s="77"/>
      <c r="F26" s="91">
        <v>220753</v>
      </c>
      <c r="G26" s="91">
        <v>220753</v>
      </c>
      <c r="H26" s="77">
        <v>253766</v>
      </c>
      <c r="I26" s="77">
        <v>253766</v>
      </c>
    </row>
    <row r="27" spans="1:10" ht="60.75" customHeight="1">
      <c r="A27" s="10" t="s">
        <v>157</v>
      </c>
      <c r="B27" s="8" t="s">
        <v>37</v>
      </c>
      <c r="C27" s="67">
        <v>200</v>
      </c>
      <c r="D27" s="126" t="s">
        <v>401</v>
      </c>
      <c r="E27" s="77">
        <v>9351878.6999999993</v>
      </c>
      <c r="F27" s="91">
        <v>4394976.5599999996</v>
      </c>
      <c r="G27" s="91">
        <v>3450485</v>
      </c>
      <c r="H27" s="77">
        <v>2450585</v>
      </c>
      <c r="I27" s="77">
        <v>2450585</v>
      </c>
    </row>
    <row r="28" spans="1:10" ht="56.25">
      <c r="A28" s="10" t="s">
        <v>38</v>
      </c>
      <c r="B28" s="8" t="s">
        <v>37</v>
      </c>
      <c r="C28" s="67">
        <v>600</v>
      </c>
      <c r="D28" s="67"/>
      <c r="E28" s="77">
        <v>4239364</v>
      </c>
      <c r="F28" s="91">
        <v>4852200</v>
      </c>
      <c r="G28" s="91">
        <v>3852200</v>
      </c>
      <c r="H28" s="77">
        <v>1852200</v>
      </c>
      <c r="I28" s="77">
        <v>1852200</v>
      </c>
    </row>
    <row r="29" spans="1:10" ht="37.5">
      <c r="A29" s="10" t="s">
        <v>39</v>
      </c>
      <c r="B29" s="8" t="s">
        <v>37</v>
      </c>
      <c r="C29" s="67">
        <v>800</v>
      </c>
      <c r="D29" s="67"/>
      <c r="E29" s="77">
        <v>6000</v>
      </c>
      <c r="F29" s="91">
        <v>15000</v>
      </c>
      <c r="G29" s="91">
        <v>15000</v>
      </c>
      <c r="H29" s="77">
        <v>6000</v>
      </c>
      <c r="I29" s="77">
        <v>6000</v>
      </c>
    </row>
    <row r="30" spans="1:10" ht="75">
      <c r="A30" s="7" t="s">
        <v>310</v>
      </c>
      <c r="B30" s="8" t="s">
        <v>40</v>
      </c>
      <c r="C30" s="67">
        <v>200</v>
      </c>
      <c r="D30" s="67"/>
      <c r="E30" s="77">
        <v>366869.21</v>
      </c>
      <c r="F30" s="91">
        <v>420000</v>
      </c>
      <c r="G30" s="91">
        <v>420000</v>
      </c>
      <c r="H30" s="77">
        <v>420000</v>
      </c>
      <c r="I30" s="77">
        <v>420000</v>
      </c>
    </row>
    <row r="31" spans="1:10" ht="75" customHeight="1">
      <c r="A31" s="9" t="s">
        <v>305</v>
      </c>
      <c r="B31" s="8" t="s">
        <v>40</v>
      </c>
      <c r="C31" s="67">
        <v>600</v>
      </c>
      <c r="D31" s="126"/>
      <c r="E31" s="77">
        <v>969330.79</v>
      </c>
      <c r="F31" s="91">
        <v>700000</v>
      </c>
      <c r="G31" s="91">
        <v>90149</v>
      </c>
      <c r="H31" s="77">
        <v>74790.2</v>
      </c>
      <c r="I31" s="77"/>
    </row>
    <row r="32" spans="1:10" ht="56.25">
      <c r="A32" s="10" t="s">
        <v>158</v>
      </c>
      <c r="B32" s="8" t="s">
        <v>41</v>
      </c>
      <c r="C32" s="67">
        <v>200</v>
      </c>
      <c r="D32" s="126"/>
      <c r="E32" s="77">
        <v>315684</v>
      </c>
      <c r="F32" s="91">
        <v>182400</v>
      </c>
      <c r="G32" s="91">
        <v>182400</v>
      </c>
      <c r="H32" s="77">
        <v>252204</v>
      </c>
      <c r="I32" s="77">
        <v>252204</v>
      </c>
    </row>
    <row r="33" spans="1:10" ht="58.5" customHeight="1">
      <c r="A33" s="10" t="s">
        <v>147</v>
      </c>
      <c r="B33" s="8" t="s">
        <v>41</v>
      </c>
      <c r="C33" s="67">
        <v>600</v>
      </c>
      <c r="D33" s="67"/>
      <c r="E33" s="77">
        <v>107832</v>
      </c>
      <c r="F33" s="91">
        <v>62400</v>
      </c>
      <c r="G33" s="91">
        <v>62400</v>
      </c>
      <c r="H33" s="77">
        <v>90132</v>
      </c>
      <c r="I33" s="77">
        <v>90132</v>
      </c>
    </row>
    <row r="34" spans="1:10" ht="75">
      <c r="A34" s="14" t="s">
        <v>311</v>
      </c>
      <c r="B34" s="8" t="s">
        <v>42</v>
      </c>
      <c r="C34" s="67">
        <v>200</v>
      </c>
      <c r="D34" s="67"/>
      <c r="E34" s="77">
        <v>58115</v>
      </c>
      <c r="F34" s="91">
        <v>51030</v>
      </c>
      <c r="G34" s="91">
        <v>51030</v>
      </c>
      <c r="H34" s="77">
        <v>34500</v>
      </c>
      <c r="I34" s="77">
        <v>34500</v>
      </c>
    </row>
    <row r="35" spans="1:10" ht="78" customHeight="1">
      <c r="A35" s="15" t="s">
        <v>306</v>
      </c>
      <c r="B35" s="8" t="s">
        <v>148</v>
      </c>
      <c r="C35" s="67">
        <v>600</v>
      </c>
      <c r="D35" s="67"/>
      <c r="E35" s="77">
        <v>88358</v>
      </c>
      <c r="F35" s="91">
        <v>101015.43</v>
      </c>
      <c r="G35" s="91">
        <v>101012.43</v>
      </c>
      <c r="H35" s="77">
        <v>90278</v>
      </c>
      <c r="I35" s="77">
        <v>90278</v>
      </c>
    </row>
    <row r="36" spans="1:10" ht="54" customHeight="1">
      <c r="A36" s="115" t="s">
        <v>383</v>
      </c>
      <c r="B36" s="55" t="s">
        <v>384</v>
      </c>
      <c r="C36" s="116">
        <v>600</v>
      </c>
      <c r="D36" s="116"/>
      <c r="E36" s="109">
        <v>117530</v>
      </c>
      <c r="F36" s="91"/>
      <c r="G36" s="91"/>
      <c r="H36" s="77"/>
      <c r="I36" s="77"/>
    </row>
    <row r="37" spans="1:10" ht="221.25" customHeight="1">
      <c r="A37" s="25" t="s">
        <v>43</v>
      </c>
      <c r="B37" s="8" t="s">
        <v>44</v>
      </c>
      <c r="C37" s="67">
        <v>100</v>
      </c>
      <c r="D37" s="67"/>
      <c r="E37" s="77">
        <v>18531681.25</v>
      </c>
      <c r="F37" s="91">
        <v>15611014</v>
      </c>
      <c r="G37" s="91">
        <v>15611014</v>
      </c>
      <c r="H37" s="77">
        <v>18868671</v>
      </c>
      <c r="I37" s="77">
        <v>18868671</v>
      </c>
    </row>
    <row r="38" spans="1:10" ht="192" customHeight="1">
      <c r="A38" s="25" t="s">
        <v>159</v>
      </c>
      <c r="B38" s="8" t="s">
        <v>44</v>
      </c>
      <c r="C38" s="67">
        <v>200</v>
      </c>
      <c r="D38" s="67"/>
      <c r="E38" s="77">
        <v>190281</v>
      </c>
      <c r="F38" s="91">
        <v>182377</v>
      </c>
      <c r="G38" s="91">
        <v>182377</v>
      </c>
      <c r="H38" s="77">
        <v>190281</v>
      </c>
      <c r="I38" s="77">
        <v>190281</v>
      </c>
    </row>
    <row r="39" spans="1:10" ht="183" customHeight="1">
      <c r="A39" s="16" t="s">
        <v>45</v>
      </c>
      <c r="B39" s="8" t="s">
        <v>44</v>
      </c>
      <c r="C39" s="72" t="s">
        <v>15</v>
      </c>
      <c r="D39" s="72"/>
      <c r="E39" s="78">
        <v>14971905.5</v>
      </c>
      <c r="F39" s="91">
        <v>15465297</v>
      </c>
      <c r="G39" s="91">
        <v>15465297</v>
      </c>
      <c r="H39" s="78">
        <v>15240028</v>
      </c>
      <c r="I39" s="78">
        <v>15240028</v>
      </c>
    </row>
    <row r="40" spans="1:10" ht="150.75" customHeight="1">
      <c r="A40" s="15" t="s">
        <v>364</v>
      </c>
      <c r="B40" s="8" t="s">
        <v>365</v>
      </c>
      <c r="C40" s="67">
        <v>100</v>
      </c>
      <c r="D40" s="67"/>
      <c r="E40" s="78">
        <v>890568</v>
      </c>
      <c r="F40" s="91">
        <v>1406160</v>
      </c>
      <c r="G40" s="91"/>
      <c r="H40" s="78">
        <v>843714</v>
      </c>
      <c r="I40" s="78">
        <v>843714</v>
      </c>
    </row>
    <row r="41" spans="1:10" ht="166.5" customHeight="1">
      <c r="A41" s="25" t="s">
        <v>404</v>
      </c>
      <c r="B41" s="8" t="s">
        <v>365</v>
      </c>
      <c r="C41" s="67">
        <v>600</v>
      </c>
      <c r="D41" s="67"/>
      <c r="E41" s="78">
        <v>562464</v>
      </c>
      <c r="F41" s="91"/>
      <c r="G41" s="91"/>
      <c r="H41" s="78">
        <v>562476</v>
      </c>
      <c r="I41" s="78">
        <v>562476</v>
      </c>
      <c r="J41" s="139"/>
    </row>
    <row r="42" spans="1:10" ht="281.25">
      <c r="A42" s="15" t="s">
        <v>406</v>
      </c>
      <c r="B42" s="8" t="s">
        <v>333</v>
      </c>
      <c r="C42" s="67">
        <v>100</v>
      </c>
      <c r="D42" s="67"/>
      <c r="E42" s="78">
        <v>1562400</v>
      </c>
      <c r="F42" s="91"/>
      <c r="G42" s="91"/>
      <c r="H42" s="78">
        <v>1406160</v>
      </c>
      <c r="I42" s="78"/>
    </row>
    <row r="43" spans="1:10" ht="232.5" customHeight="1">
      <c r="A43" s="15" t="s">
        <v>405</v>
      </c>
      <c r="B43" s="8" t="s">
        <v>333</v>
      </c>
      <c r="C43" s="67">
        <v>600</v>
      </c>
      <c r="D43" s="67"/>
      <c r="E43" s="78">
        <v>859320</v>
      </c>
      <c r="F43" s="91"/>
      <c r="G43" s="91"/>
      <c r="H43" s="78">
        <v>859320</v>
      </c>
      <c r="I43" s="78"/>
      <c r="J43" s="139"/>
    </row>
    <row r="44" spans="1:10" ht="118.5" customHeight="1">
      <c r="A44" s="15" t="s">
        <v>313</v>
      </c>
      <c r="B44" s="8" t="s">
        <v>292</v>
      </c>
      <c r="C44" s="67">
        <v>200</v>
      </c>
      <c r="D44" s="67"/>
      <c r="E44" s="77">
        <v>472728.64</v>
      </c>
      <c r="F44" s="91">
        <v>314416.05</v>
      </c>
      <c r="G44" s="91">
        <v>234836.06</v>
      </c>
      <c r="H44" s="77">
        <v>486318.97</v>
      </c>
      <c r="I44" s="77"/>
    </row>
    <row r="45" spans="1:10" ht="138" customHeight="1">
      <c r="A45" s="15" t="s">
        <v>312</v>
      </c>
      <c r="B45" s="8" t="s">
        <v>292</v>
      </c>
      <c r="C45" s="67">
        <v>600</v>
      </c>
      <c r="D45" s="67"/>
      <c r="E45" s="77">
        <v>927557.26</v>
      </c>
      <c r="F45" s="91">
        <v>1162906.2</v>
      </c>
      <c r="G45" s="91">
        <v>868576.5</v>
      </c>
      <c r="H45" s="77">
        <v>1021268.54</v>
      </c>
      <c r="I45" s="77"/>
    </row>
    <row r="46" spans="1:10" ht="404.25" customHeight="1">
      <c r="A46" s="15" t="s">
        <v>407</v>
      </c>
      <c r="B46" s="104" t="s">
        <v>334</v>
      </c>
      <c r="C46" s="93" t="s">
        <v>16</v>
      </c>
      <c r="D46" s="93"/>
      <c r="E46" s="105">
        <v>150266.64000000001</v>
      </c>
      <c r="F46" s="91"/>
      <c r="G46" s="91"/>
      <c r="H46" s="105">
        <v>157284</v>
      </c>
      <c r="I46" s="105">
        <v>157284</v>
      </c>
      <c r="J46" s="139"/>
    </row>
    <row r="47" spans="1:10" ht="408.75" customHeight="1">
      <c r="A47" s="15" t="s">
        <v>408</v>
      </c>
      <c r="B47" s="104" t="s">
        <v>334</v>
      </c>
      <c r="C47" s="93" t="s">
        <v>15</v>
      </c>
      <c r="D47" s="93"/>
      <c r="E47" s="105">
        <v>151245.6</v>
      </c>
      <c r="F47" s="91"/>
      <c r="G47" s="91"/>
      <c r="H47" s="105">
        <v>157284</v>
      </c>
      <c r="I47" s="105">
        <v>157284</v>
      </c>
    </row>
    <row r="48" spans="1:10" ht="225">
      <c r="A48" s="15" t="s">
        <v>370</v>
      </c>
      <c r="B48" s="8" t="s">
        <v>371</v>
      </c>
      <c r="C48" s="93" t="s">
        <v>372</v>
      </c>
      <c r="D48" s="93"/>
      <c r="E48" s="105">
        <v>685137.42</v>
      </c>
      <c r="F48" s="91"/>
      <c r="G48" s="91"/>
      <c r="H48" s="105"/>
      <c r="I48" s="105"/>
    </row>
    <row r="49" spans="1:9" ht="187.5">
      <c r="A49" s="15" t="s">
        <v>373</v>
      </c>
      <c r="B49" s="41" t="s">
        <v>371</v>
      </c>
      <c r="C49" s="93" t="s">
        <v>15</v>
      </c>
      <c r="D49" s="93"/>
      <c r="E49" s="105">
        <v>228379.14</v>
      </c>
      <c r="F49" s="91"/>
      <c r="G49" s="91"/>
      <c r="H49" s="105"/>
      <c r="I49" s="105"/>
    </row>
    <row r="50" spans="1:9" ht="37.5">
      <c r="A50" s="39" t="s">
        <v>46</v>
      </c>
      <c r="B50" s="8" t="s">
        <v>47</v>
      </c>
      <c r="C50" s="72"/>
      <c r="D50" s="72"/>
      <c r="E50" s="81">
        <f>E51</f>
        <v>3082824</v>
      </c>
      <c r="F50" s="81" t="e">
        <f>#REF!+F51</f>
        <v>#REF!</v>
      </c>
      <c r="G50" s="81" t="e">
        <f>#REF!+G51</f>
        <v>#REF!</v>
      </c>
      <c r="H50" s="81">
        <f t="shared" ref="H50:I50" si="2">H51</f>
        <v>1433755.16</v>
      </c>
      <c r="I50" s="81">
        <f t="shared" si="2"/>
        <v>1433755.16</v>
      </c>
    </row>
    <row r="51" spans="1:9" ht="54" customHeight="1">
      <c r="A51" s="14" t="s">
        <v>315</v>
      </c>
      <c r="B51" s="8" t="s">
        <v>317</v>
      </c>
      <c r="C51" s="67"/>
      <c r="D51" s="67"/>
      <c r="E51" s="77">
        <f>E52+E53</f>
        <v>3082824</v>
      </c>
      <c r="F51" s="77">
        <f t="shared" ref="F51:G51" si="3">F52</f>
        <v>1433755.16</v>
      </c>
      <c r="G51" s="77">
        <f t="shared" si="3"/>
        <v>1433755.16</v>
      </c>
      <c r="H51" s="77">
        <f t="shared" ref="H51:I51" si="4">H52+H53</f>
        <v>1433755.16</v>
      </c>
      <c r="I51" s="77">
        <f t="shared" si="4"/>
        <v>1433755.16</v>
      </c>
    </row>
    <row r="52" spans="1:9" ht="78.75" customHeight="1">
      <c r="A52" s="14" t="s">
        <v>316</v>
      </c>
      <c r="B52" s="8" t="s">
        <v>318</v>
      </c>
      <c r="C52" s="67">
        <v>600</v>
      </c>
      <c r="D52" s="67"/>
      <c r="E52" s="78">
        <v>3081824</v>
      </c>
      <c r="F52" s="91">
        <v>1433755.16</v>
      </c>
      <c r="G52" s="91">
        <v>1433755.16</v>
      </c>
      <c r="H52" s="78">
        <v>1432755.16</v>
      </c>
      <c r="I52" s="78">
        <v>1432755.16</v>
      </c>
    </row>
    <row r="53" spans="1:9" ht="56.25">
      <c r="A53" s="14" t="s">
        <v>335</v>
      </c>
      <c r="B53" s="8" t="s">
        <v>318</v>
      </c>
      <c r="C53" s="67">
        <v>800</v>
      </c>
      <c r="D53" s="67"/>
      <c r="E53" s="78">
        <v>1000</v>
      </c>
      <c r="F53" s="91"/>
      <c r="G53" s="91"/>
      <c r="H53" s="78">
        <v>1000</v>
      </c>
      <c r="I53" s="78">
        <v>1000</v>
      </c>
    </row>
    <row r="54" spans="1:9" ht="18.75">
      <c r="A54" s="35" t="s">
        <v>49</v>
      </c>
      <c r="B54" s="8" t="s">
        <v>48</v>
      </c>
      <c r="C54" s="67"/>
      <c r="D54" s="67"/>
      <c r="E54" s="77">
        <f>E55</f>
        <v>3028084</v>
      </c>
      <c r="F54" s="77">
        <f t="shared" ref="F54:I55" si="5">F55</f>
        <v>2500000</v>
      </c>
      <c r="G54" s="77">
        <f t="shared" si="5"/>
        <v>2500000</v>
      </c>
      <c r="H54" s="77">
        <f t="shared" si="5"/>
        <v>2500000</v>
      </c>
      <c r="I54" s="77">
        <f t="shared" si="5"/>
        <v>2500000</v>
      </c>
    </row>
    <row r="55" spans="1:9" ht="56.25">
      <c r="A55" s="14" t="s">
        <v>51</v>
      </c>
      <c r="B55" s="8" t="s">
        <v>50</v>
      </c>
      <c r="C55" s="67"/>
      <c r="D55" s="67"/>
      <c r="E55" s="77">
        <f>E56</f>
        <v>3028084</v>
      </c>
      <c r="F55" s="77">
        <f t="shared" si="5"/>
        <v>2500000</v>
      </c>
      <c r="G55" s="77">
        <f t="shared" si="5"/>
        <v>2500000</v>
      </c>
      <c r="H55" s="77">
        <f t="shared" si="5"/>
        <v>2500000</v>
      </c>
      <c r="I55" s="77">
        <f t="shared" si="5"/>
        <v>2500000</v>
      </c>
    </row>
    <row r="56" spans="1:9" ht="75">
      <c r="A56" s="14" t="s">
        <v>52</v>
      </c>
      <c r="B56" s="8" t="s">
        <v>53</v>
      </c>
      <c r="C56" s="71" t="s">
        <v>15</v>
      </c>
      <c r="D56" s="71"/>
      <c r="E56" s="77">
        <v>3028084</v>
      </c>
      <c r="F56" s="91">
        <v>2500000</v>
      </c>
      <c r="G56" s="91">
        <v>2500000</v>
      </c>
      <c r="H56" s="77">
        <v>2500000</v>
      </c>
      <c r="I56" s="77">
        <v>2500000</v>
      </c>
    </row>
    <row r="57" spans="1:9" ht="37.5">
      <c r="A57" s="35" t="s">
        <v>54</v>
      </c>
      <c r="B57" s="8" t="s">
        <v>57</v>
      </c>
      <c r="C57" s="71"/>
      <c r="D57" s="128"/>
      <c r="E57" s="82">
        <f>E58</f>
        <v>515428.23</v>
      </c>
      <c r="F57" s="82">
        <f t="shared" ref="F57:I57" si="6">F58</f>
        <v>392152</v>
      </c>
      <c r="G57" s="82">
        <f t="shared" si="6"/>
        <v>392152</v>
      </c>
      <c r="H57" s="82">
        <f t="shared" si="6"/>
        <v>492416</v>
      </c>
      <c r="I57" s="82">
        <f t="shared" si="6"/>
        <v>492416</v>
      </c>
    </row>
    <row r="58" spans="1:9" ht="56.25">
      <c r="A58" s="14" t="s">
        <v>56</v>
      </c>
      <c r="B58" s="8" t="s">
        <v>55</v>
      </c>
      <c r="C58" s="71"/>
      <c r="D58" s="71"/>
      <c r="E58" s="82">
        <f>SUM(E59:E64)</f>
        <v>515428.23</v>
      </c>
      <c r="F58" s="82">
        <f t="shared" ref="F58:I58" si="7">SUM(F59:F64)</f>
        <v>392152</v>
      </c>
      <c r="G58" s="82">
        <f t="shared" si="7"/>
        <v>392152</v>
      </c>
      <c r="H58" s="82">
        <f t="shared" si="7"/>
        <v>492416</v>
      </c>
      <c r="I58" s="82">
        <f t="shared" si="7"/>
        <v>492416</v>
      </c>
    </row>
    <row r="59" spans="1:9" ht="61.5" customHeight="1">
      <c r="A59" s="14" t="s">
        <v>160</v>
      </c>
      <c r="B59" s="8" t="s">
        <v>58</v>
      </c>
      <c r="C59" s="71" t="s">
        <v>16</v>
      </c>
      <c r="D59" s="71"/>
      <c r="E59" s="77">
        <v>98896.01</v>
      </c>
      <c r="F59" s="91">
        <v>32900</v>
      </c>
      <c r="G59" s="91">
        <v>32900</v>
      </c>
      <c r="H59" s="77">
        <v>84321</v>
      </c>
      <c r="I59" s="77">
        <v>84321</v>
      </c>
    </row>
    <row r="60" spans="1:9" ht="72.75" customHeight="1">
      <c r="A60" s="14" t="s">
        <v>59</v>
      </c>
      <c r="B60" s="8" t="s">
        <v>58</v>
      </c>
      <c r="C60" s="71" t="s">
        <v>15</v>
      </c>
      <c r="D60" s="71"/>
      <c r="E60" s="77">
        <v>79565.22</v>
      </c>
      <c r="F60" s="91">
        <v>65000</v>
      </c>
      <c r="G60" s="91">
        <v>65000</v>
      </c>
      <c r="H60" s="77">
        <v>75980</v>
      </c>
      <c r="I60" s="77">
        <v>75980</v>
      </c>
    </row>
    <row r="61" spans="1:9" ht="72.75" customHeight="1">
      <c r="A61" s="13" t="s">
        <v>328</v>
      </c>
      <c r="B61" s="8" t="s">
        <v>180</v>
      </c>
      <c r="C61" s="71" t="s">
        <v>16</v>
      </c>
      <c r="D61" s="71"/>
      <c r="E61" s="77">
        <v>101389</v>
      </c>
      <c r="F61" s="91">
        <v>96348</v>
      </c>
      <c r="G61" s="91">
        <v>96348</v>
      </c>
      <c r="H61" s="77">
        <v>104895</v>
      </c>
      <c r="I61" s="77">
        <v>104895</v>
      </c>
    </row>
    <row r="62" spans="1:9" ht="90.75" customHeight="1">
      <c r="A62" s="13" t="s">
        <v>303</v>
      </c>
      <c r="B62" s="8" t="s">
        <v>180</v>
      </c>
      <c r="C62" s="71" t="s">
        <v>15</v>
      </c>
      <c r="D62" s="128"/>
      <c r="E62" s="77">
        <v>205758</v>
      </c>
      <c r="F62" s="91">
        <v>171864</v>
      </c>
      <c r="G62" s="91">
        <v>171864</v>
      </c>
      <c r="H62" s="77">
        <v>197400</v>
      </c>
      <c r="I62" s="77">
        <v>197400</v>
      </c>
    </row>
    <row r="63" spans="1:9" ht="75.75" customHeight="1">
      <c r="A63" s="33" t="s">
        <v>308</v>
      </c>
      <c r="B63" s="8" t="s">
        <v>149</v>
      </c>
      <c r="C63" s="71" t="s">
        <v>16</v>
      </c>
      <c r="D63" s="71"/>
      <c r="E63" s="77">
        <v>17010</v>
      </c>
      <c r="F63" s="91">
        <v>15624</v>
      </c>
      <c r="G63" s="91">
        <v>15624</v>
      </c>
      <c r="H63" s="77">
        <v>17010</v>
      </c>
      <c r="I63" s="77">
        <v>17010</v>
      </c>
    </row>
    <row r="64" spans="1:9" ht="101.25" customHeight="1">
      <c r="A64" s="33" t="s">
        <v>169</v>
      </c>
      <c r="B64" s="8" t="s">
        <v>149</v>
      </c>
      <c r="C64" s="71" t="s">
        <v>15</v>
      </c>
      <c r="D64" s="71"/>
      <c r="E64" s="77">
        <v>12810</v>
      </c>
      <c r="F64" s="91">
        <v>10416</v>
      </c>
      <c r="G64" s="91">
        <v>10416</v>
      </c>
      <c r="H64" s="77">
        <v>12810</v>
      </c>
      <c r="I64" s="77">
        <v>12810</v>
      </c>
    </row>
    <row r="65" spans="1:9" ht="37.5">
      <c r="A65" s="34" t="s">
        <v>60</v>
      </c>
      <c r="B65" s="8" t="s">
        <v>61</v>
      </c>
      <c r="C65" s="67"/>
      <c r="D65" s="67"/>
      <c r="E65" s="82">
        <f>E66</f>
        <v>81500</v>
      </c>
      <c r="F65" s="82" t="e">
        <f t="shared" ref="F65:I66" si="8">F66</f>
        <v>#REF!</v>
      </c>
      <c r="G65" s="82" t="e">
        <f t="shared" si="8"/>
        <v>#REF!</v>
      </c>
      <c r="H65" s="82">
        <f t="shared" si="8"/>
        <v>51500</v>
      </c>
      <c r="I65" s="82">
        <f t="shared" si="8"/>
        <v>51500</v>
      </c>
    </row>
    <row r="66" spans="1:9" ht="37.5" customHeight="1">
      <c r="A66" s="10" t="s">
        <v>62</v>
      </c>
      <c r="B66" s="8" t="s">
        <v>63</v>
      </c>
      <c r="C66" s="67"/>
      <c r="D66" s="67"/>
      <c r="E66" s="82">
        <f>E67</f>
        <v>81500</v>
      </c>
      <c r="F66" s="82" t="e">
        <f>#REF!</f>
        <v>#REF!</v>
      </c>
      <c r="G66" s="82" t="e">
        <f>#REF!</f>
        <v>#REF!</v>
      </c>
      <c r="H66" s="82">
        <f t="shared" si="8"/>
        <v>51500</v>
      </c>
      <c r="I66" s="82">
        <f t="shared" si="8"/>
        <v>51500</v>
      </c>
    </row>
    <row r="67" spans="1:9" ht="75">
      <c r="A67" s="17" t="s">
        <v>336</v>
      </c>
      <c r="B67" s="8" t="s">
        <v>64</v>
      </c>
      <c r="C67" s="67">
        <v>600</v>
      </c>
      <c r="D67" s="67"/>
      <c r="E67" s="77">
        <v>81500</v>
      </c>
      <c r="F67" s="91"/>
      <c r="G67" s="91"/>
      <c r="H67" s="77">
        <v>51500</v>
      </c>
      <c r="I67" s="77">
        <v>51500</v>
      </c>
    </row>
    <row r="68" spans="1:9" ht="37.5">
      <c r="A68" s="35" t="s">
        <v>65</v>
      </c>
      <c r="B68" s="8" t="s">
        <v>66</v>
      </c>
      <c r="C68" s="67"/>
      <c r="D68" s="67"/>
      <c r="E68" s="82">
        <f>E69</f>
        <v>98500</v>
      </c>
      <c r="F68" s="82">
        <f t="shared" ref="F68:I69" si="9">F69</f>
        <v>98500</v>
      </c>
      <c r="G68" s="82">
        <f t="shared" si="9"/>
        <v>98500</v>
      </c>
      <c r="H68" s="82">
        <f t="shared" si="9"/>
        <v>98500</v>
      </c>
      <c r="I68" s="82">
        <f t="shared" si="9"/>
        <v>98500</v>
      </c>
    </row>
    <row r="69" spans="1:9" ht="37.5">
      <c r="A69" s="29" t="s">
        <v>67</v>
      </c>
      <c r="B69" s="8" t="s">
        <v>68</v>
      </c>
      <c r="C69" s="67"/>
      <c r="D69" s="67"/>
      <c r="E69" s="82">
        <f>E70</f>
        <v>98500</v>
      </c>
      <c r="F69" s="82">
        <f t="shared" si="9"/>
        <v>98500</v>
      </c>
      <c r="G69" s="82">
        <f t="shared" si="9"/>
        <v>98500</v>
      </c>
      <c r="H69" s="82">
        <f t="shared" si="9"/>
        <v>98500</v>
      </c>
      <c r="I69" s="82">
        <f t="shared" si="9"/>
        <v>98500</v>
      </c>
    </row>
    <row r="70" spans="1:9" ht="77.25" customHeight="1">
      <c r="A70" s="14" t="s">
        <v>391</v>
      </c>
      <c r="B70" s="8" t="s">
        <v>69</v>
      </c>
      <c r="C70" s="67">
        <v>600</v>
      </c>
      <c r="D70" s="67"/>
      <c r="E70" s="100">
        <v>98500</v>
      </c>
      <c r="F70" s="91">
        <v>98500</v>
      </c>
      <c r="G70" s="91">
        <v>98500</v>
      </c>
      <c r="H70" s="100">
        <v>98500</v>
      </c>
      <c r="I70" s="100">
        <v>98500</v>
      </c>
    </row>
    <row r="71" spans="1:9" ht="56.25">
      <c r="A71" s="18" t="s">
        <v>6</v>
      </c>
      <c r="B71" s="19" t="s">
        <v>70</v>
      </c>
      <c r="C71" s="67"/>
      <c r="D71" s="126"/>
      <c r="E71" s="83">
        <f>E72+E78+E82+E90</f>
        <v>20993565.440000001</v>
      </c>
      <c r="F71" s="83">
        <f>F72+F78+F82+F90</f>
        <v>11777857</v>
      </c>
      <c r="G71" s="83">
        <f>G72+G78+G82+G90</f>
        <v>11777857</v>
      </c>
      <c r="H71" s="83">
        <f>H72+H78+H82+H90</f>
        <v>11970406</v>
      </c>
      <c r="I71" s="83">
        <f>I72+I78+I82+I90</f>
        <v>11237157.460000001</v>
      </c>
    </row>
    <row r="72" spans="1:9" ht="78" customHeight="1">
      <c r="A72" s="35" t="s">
        <v>71</v>
      </c>
      <c r="B72" s="8" t="s">
        <v>72</v>
      </c>
      <c r="C72" s="67"/>
      <c r="D72" s="67"/>
      <c r="E72" s="81">
        <f>SUM(E74:E77)</f>
        <v>6200528</v>
      </c>
      <c r="F72" s="81">
        <f>SUM(F74:F76)</f>
        <v>5400325</v>
      </c>
      <c r="G72" s="81">
        <f>SUM(G74:G76)</f>
        <v>5400325</v>
      </c>
      <c r="H72" s="81">
        <f>SUM(H74:H76)</f>
        <v>5850325</v>
      </c>
      <c r="I72" s="81">
        <f>SUM(I74:I76)</f>
        <v>5617076.46</v>
      </c>
    </row>
    <row r="73" spans="1:9" ht="81.75" customHeight="1">
      <c r="A73" s="14" t="s">
        <v>73</v>
      </c>
      <c r="B73" s="8" t="s">
        <v>74</v>
      </c>
      <c r="C73" s="67"/>
      <c r="D73" s="67"/>
      <c r="E73" s="81">
        <f>SUM(E74:E77)</f>
        <v>6200528</v>
      </c>
      <c r="F73" s="81">
        <f>SUM(F74:F76)</f>
        <v>5400325</v>
      </c>
      <c r="G73" s="81">
        <f>SUM(G74:G76)</f>
        <v>5400325</v>
      </c>
      <c r="H73" s="81">
        <f>SUM(H74:H76)</f>
        <v>5850325</v>
      </c>
      <c r="I73" s="81">
        <f>SUM(I74:I76)</f>
        <v>5617076.46</v>
      </c>
    </row>
    <row r="74" spans="1:9" ht="69.75" customHeight="1">
      <c r="A74" s="14" t="s">
        <v>75</v>
      </c>
      <c r="B74" s="8" t="s">
        <v>76</v>
      </c>
      <c r="C74" s="67">
        <v>100</v>
      </c>
      <c r="D74" s="67"/>
      <c r="E74" s="77">
        <v>5399271</v>
      </c>
      <c r="F74" s="91">
        <v>4759707</v>
      </c>
      <c r="G74" s="91">
        <v>4759707</v>
      </c>
      <c r="H74" s="77">
        <v>5198843</v>
      </c>
      <c r="I74" s="77">
        <v>5198843</v>
      </c>
    </row>
    <row r="75" spans="1:9" ht="80.25" customHeight="1">
      <c r="A75" s="14" t="s">
        <v>161</v>
      </c>
      <c r="B75" s="8" t="s">
        <v>76</v>
      </c>
      <c r="C75" s="67">
        <v>200</v>
      </c>
      <c r="D75" s="67"/>
      <c r="E75" s="77">
        <v>693862</v>
      </c>
      <c r="F75" s="91">
        <v>637998</v>
      </c>
      <c r="G75" s="91">
        <v>637998</v>
      </c>
      <c r="H75" s="77">
        <v>648862</v>
      </c>
      <c r="I75" s="77">
        <v>415613.46</v>
      </c>
    </row>
    <row r="76" spans="1:9" ht="60" customHeight="1">
      <c r="A76" s="14" t="s">
        <v>77</v>
      </c>
      <c r="B76" s="8" t="s">
        <v>76</v>
      </c>
      <c r="C76" s="67">
        <v>800</v>
      </c>
      <c r="D76" s="67"/>
      <c r="E76" s="77">
        <v>2620</v>
      </c>
      <c r="F76" s="91">
        <v>2620</v>
      </c>
      <c r="G76" s="91">
        <v>2620</v>
      </c>
      <c r="H76" s="77">
        <v>2620</v>
      </c>
      <c r="I76" s="77">
        <v>2620</v>
      </c>
    </row>
    <row r="77" spans="1:9" ht="111" customHeight="1">
      <c r="A77" s="14" t="s">
        <v>378</v>
      </c>
      <c r="B77" s="8" t="s">
        <v>377</v>
      </c>
      <c r="C77" s="67">
        <v>100</v>
      </c>
      <c r="D77" s="67"/>
      <c r="E77" s="77">
        <v>104775</v>
      </c>
      <c r="F77" s="91"/>
      <c r="G77" s="91"/>
      <c r="H77" s="77"/>
      <c r="I77" s="77"/>
    </row>
    <row r="78" spans="1:9" ht="54.75" customHeight="1">
      <c r="A78" s="36" t="s">
        <v>78</v>
      </c>
      <c r="B78" s="8" t="s">
        <v>79</v>
      </c>
      <c r="C78" s="67"/>
      <c r="D78" s="67"/>
      <c r="E78" s="82">
        <f>E79</f>
        <v>8095617</v>
      </c>
      <c r="F78" s="82">
        <f t="shared" ref="F78:I78" si="10">F79</f>
        <v>3793532</v>
      </c>
      <c r="G78" s="82">
        <f t="shared" si="10"/>
        <v>3793532</v>
      </c>
      <c r="H78" s="82">
        <f t="shared" si="10"/>
        <v>4266081</v>
      </c>
      <c r="I78" s="82">
        <f t="shared" si="10"/>
        <v>4266081</v>
      </c>
    </row>
    <row r="79" spans="1:9" ht="93.75">
      <c r="A79" s="17" t="s">
        <v>80</v>
      </c>
      <c r="B79" s="8" t="s">
        <v>82</v>
      </c>
      <c r="C79" s="67"/>
      <c r="D79" s="67"/>
      <c r="E79" s="82">
        <f>E80+E81</f>
        <v>8095617</v>
      </c>
      <c r="F79" s="82">
        <f t="shared" ref="F79:I79" si="11">F80+F81</f>
        <v>3793532</v>
      </c>
      <c r="G79" s="82">
        <f t="shared" si="11"/>
        <v>3793532</v>
      </c>
      <c r="H79" s="82">
        <f t="shared" si="11"/>
        <v>4266081</v>
      </c>
      <c r="I79" s="82">
        <f t="shared" si="11"/>
        <v>4266081</v>
      </c>
    </row>
    <row r="80" spans="1:9" ht="75">
      <c r="A80" s="17" t="s">
        <v>83</v>
      </c>
      <c r="B80" s="8" t="s">
        <v>81</v>
      </c>
      <c r="C80" s="67">
        <v>600</v>
      </c>
      <c r="D80" s="67"/>
      <c r="E80" s="77">
        <v>6623068</v>
      </c>
      <c r="F80" s="91">
        <v>3793532</v>
      </c>
      <c r="G80" s="91">
        <v>3793532</v>
      </c>
      <c r="H80" s="77">
        <v>2793532</v>
      </c>
      <c r="I80" s="77">
        <v>2793532</v>
      </c>
    </row>
    <row r="81" spans="1:9" ht="75">
      <c r="A81" s="17" t="s">
        <v>268</v>
      </c>
      <c r="B81" s="8" t="s">
        <v>256</v>
      </c>
      <c r="C81" s="67">
        <v>600</v>
      </c>
      <c r="D81" s="67"/>
      <c r="E81" s="77">
        <v>1472549</v>
      </c>
      <c r="F81" s="91"/>
      <c r="G81" s="91"/>
      <c r="H81" s="77">
        <v>1472549</v>
      </c>
      <c r="I81" s="77">
        <v>1472549</v>
      </c>
    </row>
    <row r="82" spans="1:9" ht="56.25">
      <c r="A82" s="35" t="s">
        <v>84</v>
      </c>
      <c r="B82" s="8" t="s">
        <v>85</v>
      </c>
      <c r="C82" s="67"/>
      <c r="D82" s="67"/>
      <c r="E82" s="82">
        <f>E83+E86+E88</f>
        <v>4663753.28</v>
      </c>
      <c r="F82" s="82">
        <f>F83+F86+F88</f>
        <v>2084000</v>
      </c>
      <c r="G82" s="82">
        <f>G83+G86+G88</f>
        <v>2084000</v>
      </c>
      <c r="H82" s="82">
        <f>H83+H86+H88</f>
        <v>1354000</v>
      </c>
      <c r="I82" s="82">
        <f>I83+I86+I88</f>
        <v>1354000</v>
      </c>
    </row>
    <row r="83" spans="1:9" ht="56.25">
      <c r="A83" s="29" t="s">
        <v>86</v>
      </c>
      <c r="B83" s="8" t="s">
        <v>87</v>
      </c>
      <c r="C83" s="47"/>
      <c r="D83" s="47"/>
      <c r="E83" s="82">
        <f>E84+E85</f>
        <v>2529663.2800000003</v>
      </c>
      <c r="F83" s="82">
        <f>F84+F85</f>
        <v>1220000</v>
      </c>
      <c r="G83" s="82">
        <f>G84+G85</f>
        <v>1220000</v>
      </c>
      <c r="H83" s="82">
        <f t="shared" ref="H83:I83" si="12">H84+H85</f>
        <v>250000</v>
      </c>
      <c r="I83" s="82">
        <f t="shared" si="12"/>
        <v>250000</v>
      </c>
    </row>
    <row r="84" spans="1:9" ht="75">
      <c r="A84" s="14" t="s">
        <v>280</v>
      </c>
      <c r="B84" s="8" t="s">
        <v>88</v>
      </c>
      <c r="C84" s="47">
        <v>200</v>
      </c>
      <c r="D84" s="47"/>
      <c r="E84" s="77">
        <v>2250000</v>
      </c>
      <c r="F84" s="91">
        <v>900000</v>
      </c>
      <c r="G84" s="91">
        <v>900000</v>
      </c>
      <c r="H84" s="77">
        <v>150000</v>
      </c>
      <c r="I84" s="77">
        <v>150000</v>
      </c>
    </row>
    <row r="85" spans="1:9" ht="56.25">
      <c r="A85" s="14" t="s">
        <v>279</v>
      </c>
      <c r="B85" s="8" t="s">
        <v>89</v>
      </c>
      <c r="C85" s="47">
        <v>200</v>
      </c>
      <c r="D85" s="47"/>
      <c r="E85" s="77">
        <v>279663.28000000003</v>
      </c>
      <c r="F85" s="91">
        <v>320000</v>
      </c>
      <c r="G85" s="91">
        <v>320000</v>
      </c>
      <c r="H85" s="77">
        <v>100000</v>
      </c>
      <c r="I85" s="77">
        <v>100000</v>
      </c>
    </row>
    <row r="86" spans="1:9" ht="73.5" customHeight="1">
      <c r="A86" s="14" t="s">
        <v>179</v>
      </c>
      <c r="B86" s="8" t="s">
        <v>209</v>
      </c>
      <c r="C86" s="47"/>
      <c r="D86" s="47"/>
      <c r="E86" s="77">
        <f>E87</f>
        <v>1854090</v>
      </c>
      <c r="F86" s="77">
        <f t="shared" ref="F86:I86" si="13">F87</f>
        <v>864000</v>
      </c>
      <c r="G86" s="77">
        <f t="shared" si="13"/>
        <v>864000</v>
      </c>
      <c r="H86" s="77">
        <f t="shared" si="13"/>
        <v>864000</v>
      </c>
      <c r="I86" s="77">
        <f t="shared" si="13"/>
        <v>864000</v>
      </c>
    </row>
    <row r="87" spans="1:9" ht="111.75" customHeight="1">
      <c r="A87" s="53" t="s">
        <v>185</v>
      </c>
      <c r="B87" s="55" t="s">
        <v>210</v>
      </c>
      <c r="C87" s="47">
        <v>500</v>
      </c>
      <c r="D87" s="47"/>
      <c r="E87" s="77">
        <v>1854090</v>
      </c>
      <c r="F87" s="91">
        <v>864000</v>
      </c>
      <c r="G87" s="91">
        <v>864000</v>
      </c>
      <c r="H87" s="77">
        <v>864000</v>
      </c>
      <c r="I87" s="77">
        <v>864000</v>
      </c>
    </row>
    <row r="88" spans="1:9" ht="56.25">
      <c r="A88" s="63" t="s">
        <v>242</v>
      </c>
      <c r="B88" s="55" t="s">
        <v>243</v>
      </c>
      <c r="C88" s="47"/>
      <c r="D88" s="47"/>
      <c r="E88" s="77">
        <f>E89</f>
        <v>280000</v>
      </c>
      <c r="F88" s="77">
        <f t="shared" ref="F88:I88" si="14">F89</f>
        <v>0</v>
      </c>
      <c r="G88" s="77">
        <f t="shared" si="14"/>
        <v>0</v>
      </c>
      <c r="H88" s="77">
        <f t="shared" si="14"/>
        <v>240000</v>
      </c>
      <c r="I88" s="77">
        <f t="shared" si="14"/>
        <v>240000</v>
      </c>
    </row>
    <row r="89" spans="1:9" ht="63" customHeight="1">
      <c r="A89" s="32" t="s">
        <v>302</v>
      </c>
      <c r="B89" s="55" t="s">
        <v>261</v>
      </c>
      <c r="C89" s="47">
        <v>500</v>
      </c>
      <c r="D89" s="47"/>
      <c r="E89" s="100">
        <v>280000</v>
      </c>
      <c r="F89" s="91"/>
      <c r="G89" s="91"/>
      <c r="H89" s="100">
        <v>240000</v>
      </c>
      <c r="I89" s="100">
        <v>240000</v>
      </c>
    </row>
    <row r="90" spans="1:9" ht="34.5" customHeight="1">
      <c r="A90" s="69" t="s">
        <v>275</v>
      </c>
      <c r="B90" s="55" t="s">
        <v>273</v>
      </c>
      <c r="C90" s="47"/>
      <c r="D90" s="47"/>
      <c r="E90" s="77">
        <f>E91</f>
        <v>2033667.16</v>
      </c>
      <c r="F90" s="77">
        <f>F91</f>
        <v>500000</v>
      </c>
      <c r="G90" s="77">
        <f>G91</f>
        <v>500000</v>
      </c>
      <c r="H90" s="77">
        <f t="shared" ref="H90:I90" si="15">H91</f>
        <v>500000</v>
      </c>
      <c r="I90" s="77">
        <f t="shared" si="15"/>
        <v>0</v>
      </c>
    </row>
    <row r="91" spans="1:9" ht="75">
      <c r="A91" s="68" t="s">
        <v>276</v>
      </c>
      <c r="B91" s="70" t="s">
        <v>277</v>
      </c>
      <c r="C91" s="47"/>
      <c r="D91" s="47"/>
      <c r="E91" s="77">
        <f>E92+E93</f>
        <v>2033667.16</v>
      </c>
      <c r="F91" s="77">
        <f t="shared" ref="F91:I91" si="16">F92</f>
        <v>500000</v>
      </c>
      <c r="G91" s="77">
        <f t="shared" si="16"/>
        <v>500000</v>
      </c>
      <c r="H91" s="77">
        <f t="shared" si="16"/>
        <v>500000</v>
      </c>
      <c r="I91" s="77">
        <f t="shared" si="16"/>
        <v>0</v>
      </c>
    </row>
    <row r="92" spans="1:9" ht="93.75">
      <c r="A92" s="68" t="s">
        <v>366</v>
      </c>
      <c r="B92" s="92" t="s">
        <v>278</v>
      </c>
      <c r="C92" s="86">
        <v>800</v>
      </c>
      <c r="D92" s="86"/>
      <c r="E92" s="87"/>
      <c r="F92" s="91">
        <v>500000</v>
      </c>
      <c r="G92" s="91">
        <v>500000</v>
      </c>
      <c r="H92" s="87">
        <v>500000</v>
      </c>
      <c r="I92" s="87"/>
    </row>
    <row r="93" spans="1:9" ht="56.25">
      <c r="A93" s="9" t="s">
        <v>388</v>
      </c>
      <c r="B93" s="8" t="s">
        <v>389</v>
      </c>
      <c r="C93" s="124">
        <v>200</v>
      </c>
      <c r="D93" s="127"/>
      <c r="E93" s="109">
        <v>2033667.16</v>
      </c>
      <c r="F93" s="91"/>
      <c r="G93" s="91"/>
      <c r="H93" s="87"/>
      <c r="I93" s="87"/>
    </row>
    <row r="94" spans="1:9" ht="56.25">
      <c r="A94" s="18" t="s">
        <v>7</v>
      </c>
      <c r="B94" s="19" t="s">
        <v>90</v>
      </c>
      <c r="C94" s="50"/>
      <c r="D94" s="125" t="s">
        <v>396</v>
      </c>
      <c r="E94" s="84">
        <f>E95</f>
        <v>5613666</v>
      </c>
      <c r="F94" s="84">
        <f t="shared" ref="F94:I95" si="17">F95</f>
        <v>5043349.16</v>
      </c>
      <c r="G94" s="84">
        <f t="shared" si="17"/>
        <v>219271.16</v>
      </c>
      <c r="H94" s="84">
        <f t="shared" si="17"/>
        <v>398749.96</v>
      </c>
      <c r="I94" s="84">
        <f t="shared" si="17"/>
        <v>398749.96</v>
      </c>
    </row>
    <row r="95" spans="1:9" ht="56.25">
      <c r="A95" s="35" t="s">
        <v>91</v>
      </c>
      <c r="B95" s="8" t="s">
        <v>92</v>
      </c>
      <c r="C95" s="47"/>
      <c r="D95" s="47"/>
      <c r="E95" s="82">
        <f>E96</f>
        <v>5613666</v>
      </c>
      <c r="F95" s="82">
        <f t="shared" si="17"/>
        <v>5043349.16</v>
      </c>
      <c r="G95" s="82">
        <f t="shared" si="17"/>
        <v>219271.16</v>
      </c>
      <c r="H95" s="82">
        <f t="shared" si="17"/>
        <v>398749.96</v>
      </c>
      <c r="I95" s="82">
        <f t="shared" si="17"/>
        <v>398749.96</v>
      </c>
    </row>
    <row r="96" spans="1:9" ht="70.5" customHeight="1">
      <c r="A96" s="29" t="s">
        <v>93</v>
      </c>
      <c r="B96" s="8" t="s">
        <v>94</v>
      </c>
      <c r="C96" s="47"/>
      <c r="D96" s="47"/>
      <c r="E96" s="82">
        <f>SUM(E97:E103)</f>
        <v>5613666</v>
      </c>
      <c r="F96" s="82">
        <f t="shared" ref="F96:I96" si="18">SUM(F97:F103)</f>
        <v>5043349.16</v>
      </c>
      <c r="G96" s="82">
        <f t="shared" si="18"/>
        <v>219271.16</v>
      </c>
      <c r="H96" s="82">
        <f t="shared" si="18"/>
        <v>398749.96</v>
      </c>
      <c r="I96" s="82">
        <f t="shared" si="18"/>
        <v>398749.96</v>
      </c>
    </row>
    <row r="97" spans="1:9" ht="74.25" customHeight="1">
      <c r="A97" s="9" t="s">
        <v>162</v>
      </c>
      <c r="B97" s="8" t="s">
        <v>95</v>
      </c>
      <c r="C97" s="74">
        <v>200</v>
      </c>
      <c r="D97" s="74"/>
      <c r="E97" s="82">
        <v>10000</v>
      </c>
      <c r="F97" s="91">
        <v>50000</v>
      </c>
      <c r="G97" s="91">
        <v>50000</v>
      </c>
      <c r="H97" s="82">
        <v>10000</v>
      </c>
      <c r="I97" s="82">
        <v>10000</v>
      </c>
    </row>
    <row r="98" spans="1:9" ht="59.25" customHeight="1">
      <c r="A98" s="9" t="s">
        <v>211</v>
      </c>
      <c r="B98" s="8" t="s">
        <v>212</v>
      </c>
      <c r="C98" s="74">
        <v>200</v>
      </c>
      <c r="D98" s="74"/>
      <c r="E98" s="82">
        <v>50000</v>
      </c>
      <c r="F98" s="91">
        <v>50000</v>
      </c>
      <c r="G98" s="91">
        <v>50000</v>
      </c>
      <c r="H98" s="82">
        <v>10000</v>
      </c>
      <c r="I98" s="82">
        <v>10000</v>
      </c>
    </row>
    <row r="99" spans="1:9" ht="115.5" customHeight="1">
      <c r="A99" s="9" t="s">
        <v>187</v>
      </c>
      <c r="B99" s="8" t="s">
        <v>186</v>
      </c>
      <c r="C99" s="74">
        <v>500</v>
      </c>
      <c r="D99" s="74"/>
      <c r="E99" s="100">
        <v>120000</v>
      </c>
      <c r="F99" s="91">
        <v>66000</v>
      </c>
      <c r="G99" s="91">
        <v>66000</v>
      </c>
      <c r="H99" s="100">
        <v>66000</v>
      </c>
      <c r="I99" s="100">
        <v>66000</v>
      </c>
    </row>
    <row r="100" spans="1:9" ht="100.5" customHeight="1">
      <c r="A100" s="16" t="s">
        <v>188</v>
      </c>
      <c r="B100" s="41" t="s">
        <v>190</v>
      </c>
      <c r="C100" s="47">
        <v>500</v>
      </c>
      <c r="D100" s="121" t="s">
        <v>396</v>
      </c>
      <c r="E100" s="100">
        <v>345000</v>
      </c>
      <c r="F100" s="91">
        <v>32000</v>
      </c>
      <c r="G100" s="91">
        <v>32000</v>
      </c>
      <c r="H100" s="100">
        <v>32000</v>
      </c>
      <c r="I100" s="100">
        <v>32000</v>
      </c>
    </row>
    <row r="101" spans="1:9" ht="99" customHeight="1">
      <c r="A101" s="17" t="s">
        <v>309</v>
      </c>
      <c r="B101" s="8" t="s">
        <v>96</v>
      </c>
      <c r="C101" s="67">
        <v>200</v>
      </c>
      <c r="D101" s="67"/>
      <c r="E101" s="77">
        <v>54000</v>
      </c>
      <c r="F101" s="91">
        <v>21271.16</v>
      </c>
      <c r="G101" s="91">
        <v>21271.16</v>
      </c>
      <c r="H101" s="77">
        <v>70161.960000000006</v>
      </c>
      <c r="I101" s="77">
        <v>70161.960000000006</v>
      </c>
    </row>
    <row r="102" spans="1:9" ht="131.25">
      <c r="A102" s="42" t="s">
        <v>245</v>
      </c>
      <c r="B102" s="8" t="s">
        <v>246</v>
      </c>
      <c r="C102" s="67">
        <v>200</v>
      </c>
      <c r="D102" s="67"/>
      <c r="E102" s="87">
        <f>'[1]приложение 6'!$D$96</f>
        <v>210588</v>
      </c>
      <c r="F102" s="91"/>
      <c r="G102" s="91"/>
      <c r="H102" s="87">
        <f>'[1]приложение 6'!$D$96</f>
        <v>210588</v>
      </c>
      <c r="I102" s="87">
        <f>'[1]приложение 6'!$D$96</f>
        <v>210588</v>
      </c>
    </row>
    <row r="103" spans="1:9" ht="53.25" customHeight="1">
      <c r="A103" s="42" t="s">
        <v>385</v>
      </c>
      <c r="B103" s="8" t="s">
        <v>386</v>
      </c>
      <c r="C103" s="74">
        <v>200</v>
      </c>
      <c r="D103" s="74"/>
      <c r="E103" s="82">
        <v>4824078</v>
      </c>
      <c r="F103" s="91">
        <v>4824078</v>
      </c>
      <c r="G103" s="91"/>
      <c r="H103" s="82"/>
      <c r="I103" s="82"/>
    </row>
    <row r="104" spans="1:9" ht="57.75" customHeight="1">
      <c r="A104" s="40" t="s">
        <v>8</v>
      </c>
      <c r="B104" s="19" t="s">
        <v>97</v>
      </c>
      <c r="C104" s="66"/>
      <c r="D104" s="129" t="s">
        <v>400</v>
      </c>
      <c r="E104" s="83">
        <f>E105+E110</f>
        <v>3722865.93</v>
      </c>
      <c r="F104" s="83" t="e">
        <f>F105+F110</f>
        <v>#REF!</v>
      </c>
      <c r="G104" s="83" t="e">
        <f>G105+G110</f>
        <v>#REF!</v>
      </c>
      <c r="H104" s="83" t="e">
        <f>H105+H110</f>
        <v>#REF!</v>
      </c>
      <c r="I104" s="83" t="e">
        <f>I105+I110</f>
        <v>#REF!</v>
      </c>
    </row>
    <row r="105" spans="1:9" ht="39" customHeight="1">
      <c r="A105" s="37" t="s">
        <v>152</v>
      </c>
      <c r="B105" s="8" t="s">
        <v>98</v>
      </c>
      <c r="C105" s="67"/>
      <c r="D105" s="67"/>
      <c r="E105" s="81">
        <f>E106</f>
        <v>276747</v>
      </c>
      <c r="F105" s="81" t="e">
        <f t="shared" ref="F105:I105" si="19">F106</f>
        <v>#REF!</v>
      </c>
      <c r="G105" s="81" t="e">
        <f t="shared" si="19"/>
        <v>#REF!</v>
      </c>
      <c r="H105" s="81" t="e">
        <f t="shared" si="19"/>
        <v>#REF!</v>
      </c>
      <c r="I105" s="81" t="e">
        <f t="shared" si="19"/>
        <v>#REF!</v>
      </c>
    </row>
    <row r="106" spans="1:9" ht="37.5">
      <c r="A106" s="13" t="s">
        <v>99</v>
      </c>
      <c r="B106" s="8" t="s">
        <v>100</v>
      </c>
      <c r="C106" s="67"/>
      <c r="D106" s="67"/>
      <c r="E106" s="81">
        <f>E107+E109+E108</f>
        <v>276747</v>
      </c>
      <c r="F106" s="81" t="e">
        <f>F107+F109+#REF!</f>
        <v>#REF!</v>
      </c>
      <c r="G106" s="81" t="e">
        <f>G107+G109+#REF!</f>
        <v>#REF!</v>
      </c>
      <c r="H106" s="81" t="e">
        <f>H107+H109+#REF!</f>
        <v>#REF!</v>
      </c>
      <c r="I106" s="81" t="e">
        <f>I107+I109+#REF!</f>
        <v>#REF!</v>
      </c>
    </row>
    <row r="107" spans="1:9" ht="72" customHeight="1">
      <c r="A107" s="17" t="s">
        <v>163</v>
      </c>
      <c r="B107" s="21" t="s">
        <v>281</v>
      </c>
      <c r="C107" s="67">
        <v>200</v>
      </c>
      <c r="D107" s="67">
        <v>-211000</v>
      </c>
      <c r="E107" s="77">
        <v>60000</v>
      </c>
      <c r="F107" s="77">
        <v>44253</v>
      </c>
      <c r="G107" s="77">
        <v>44253</v>
      </c>
      <c r="H107" s="77">
        <v>44253</v>
      </c>
      <c r="I107" s="77">
        <v>44253</v>
      </c>
    </row>
    <row r="108" spans="1:9" ht="72" customHeight="1">
      <c r="A108" s="42" t="s">
        <v>397</v>
      </c>
      <c r="B108" s="21" t="s">
        <v>398</v>
      </c>
      <c r="C108" s="67">
        <v>600</v>
      </c>
      <c r="D108" s="126" t="s">
        <v>399</v>
      </c>
      <c r="E108" s="77">
        <v>211000</v>
      </c>
      <c r="F108" s="77"/>
      <c r="G108" s="77"/>
      <c r="H108" s="77"/>
      <c r="I108" s="77"/>
    </row>
    <row r="109" spans="1:9" ht="54.75" customHeight="1">
      <c r="A109" s="42" t="s">
        <v>274</v>
      </c>
      <c r="B109" s="21" t="s">
        <v>282</v>
      </c>
      <c r="C109" s="67">
        <v>300</v>
      </c>
      <c r="D109" s="67"/>
      <c r="E109" s="77">
        <v>5747</v>
      </c>
      <c r="F109" s="77">
        <v>5747</v>
      </c>
      <c r="G109" s="77">
        <v>5747</v>
      </c>
      <c r="H109" s="77">
        <v>5747</v>
      </c>
      <c r="I109" s="77">
        <v>5747</v>
      </c>
    </row>
    <row r="110" spans="1:9" ht="37.5">
      <c r="A110" s="37" t="s">
        <v>174</v>
      </c>
      <c r="B110" s="21" t="s">
        <v>175</v>
      </c>
      <c r="C110" s="67"/>
      <c r="D110" s="67"/>
      <c r="E110" s="77">
        <f>E111+E114</f>
        <v>3446118.93</v>
      </c>
      <c r="F110" s="77">
        <f>F111+F114</f>
        <v>1772209</v>
      </c>
      <c r="G110" s="77">
        <f>G111+G114</f>
        <v>1772209</v>
      </c>
      <c r="H110" s="77">
        <f>H111+H114</f>
        <v>1838231</v>
      </c>
      <c r="I110" s="77">
        <f>I111+I114</f>
        <v>1808522</v>
      </c>
    </row>
    <row r="111" spans="1:9" ht="37.5">
      <c r="A111" s="17" t="s">
        <v>177</v>
      </c>
      <c r="B111" s="8" t="s">
        <v>176</v>
      </c>
      <c r="C111" s="67"/>
      <c r="D111" s="67"/>
      <c r="E111" s="77">
        <f>SUM(E112:E113)</f>
        <v>2619366.9300000002</v>
      </c>
      <c r="F111" s="77">
        <f>SUM(F112:F112)</f>
        <v>322500</v>
      </c>
      <c r="G111" s="77">
        <f>SUM(G112:G112)</f>
        <v>322500</v>
      </c>
      <c r="H111" s="77">
        <f>SUM(H112:H113)</f>
        <v>356431</v>
      </c>
      <c r="I111" s="77">
        <f>SUM(I112:I113)</f>
        <v>326722</v>
      </c>
    </row>
    <row r="112" spans="1:9" ht="56.25" customHeight="1">
      <c r="A112" s="17" t="s">
        <v>181</v>
      </c>
      <c r="B112" s="21" t="s">
        <v>283</v>
      </c>
      <c r="C112" s="67">
        <v>600</v>
      </c>
      <c r="D112" s="126" t="s">
        <v>400</v>
      </c>
      <c r="E112" s="77">
        <v>2595610.4300000002</v>
      </c>
      <c r="F112" s="91">
        <v>322500</v>
      </c>
      <c r="G112" s="91">
        <v>322500</v>
      </c>
      <c r="H112" s="77">
        <v>326722</v>
      </c>
      <c r="I112" s="77">
        <v>326722</v>
      </c>
    </row>
    <row r="113" spans="1:10" ht="96" customHeight="1">
      <c r="A113" s="17" t="s">
        <v>409</v>
      </c>
      <c r="B113" s="54" t="s">
        <v>337</v>
      </c>
      <c r="C113" s="67">
        <v>600</v>
      </c>
      <c r="D113" s="126"/>
      <c r="E113" s="77">
        <v>23756.5</v>
      </c>
      <c r="F113" s="91"/>
      <c r="G113" s="91"/>
      <c r="H113" s="77">
        <v>29709</v>
      </c>
      <c r="I113" s="77"/>
      <c r="J113" s="139"/>
    </row>
    <row r="114" spans="1:10" ht="36" customHeight="1">
      <c r="A114" s="17" t="s">
        <v>197</v>
      </c>
      <c r="B114" s="54" t="s">
        <v>198</v>
      </c>
      <c r="C114" s="67"/>
      <c r="D114" s="67"/>
      <c r="E114" s="77">
        <f>SUM(E115:E115)</f>
        <v>826752</v>
      </c>
      <c r="F114" s="77">
        <f>SUM(F115:F115)</f>
        <v>1449709</v>
      </c>
      <c r="G114" s="77">
        <f>SUM(G115:G115)</f>
        <v>1449709</v>
      </c>
      <c r="H114" s="77">
        <f>SUM(H115:H115)</f>
        <v>1481800</v>
      </c>
      <c r="I114" s="77">
        <f>SUM(I115:I115)</f>
        <v>1481800</v>
      </c>
    </row>
    <row r="115" spans="1:10" ht="116.25" customHeight="1">
      <c r="A115" s="17" t="s">
        <v>178</v>
      </c>
      <c r="B115" s="54" t="s">
        <v>199</v>
      </c>
      <c r="C115" s="67">
        <v>600</v>
      </c>
      <c r="D115" s="67"/>
      <c r="E115" s="77">
        <v>826752</v>
      </c>
      <c r="F115" s="91">
        <v>1449709</v>
      </c>
      <c r="G115" s="91">
        <v>1449709</v>
      </c>
      <c r="H115" s="77">
        <v>1481800</v>
      </c>
      <c r="I115" s="77">
        <v>1481800</v>
      </c>
    </row>
    <row r="116" spans="1:10" ht="75">
      <c r="A116" s="18" t="s">
        <v>9</v>
      </c>
      <c r="B116" s="19" t="s">
        <v>101</v>
      </c>
      <c r="C116" s="67"/>
      <c r="D116" s="129" t="s">
        <v>395</v>
      </c>
      <c r="E116" s="83">
        <f>E117+E122</f>
        <v>15110365.1</v>
      </c>
      <c r="F116" s="83">
        <f t="shared" ref="F116:I116" si="20">F117+F122</f>
        <v>6766500</v>
      </c>
      <c r="G116" s="83">
        <f t="shared" si="20"/>
        <v>6766500</v>
      </c>
      <c r="H116" s="83">
        <f t="shared" si="20"/>
        <v>13287881.1</v>
      </c>
      <c r="I116" s="83">
        <f t="shared" si="20"/>
        <v>13287881.1</v>
      </c>
    </row>
    <row r="117" spans="1:10" ht="56.25">
      <c r="A117" s="35" t="s">
        <v>182</v>
      </c>
      <c r="B117" s="8" t="s">
        <v>102</v>
      </c>
      <c r="C117" s="47"/>
      <c r="D117" s="47"/>
      <c r="E117" s="81">
        <f>E118</f>
        <v>11207881.1</v>
      </c>
      <c r="F117" s="81">
        <f t="shared" ref="F117:I117" si="21">F118</f>
        <v>5526500</v>
      </c>
      <c r="G117" s="81">
        <f t="shared" si="21"/>
        <v>5526500</v>
      </c>
      <c r="H117" s="81">
        <f t="shared" si="21"/>
        <v>12047881.1</v>
      </c>
      <c r="I117" s="81">
        <f t="shared" si="21"/>
        <v>12047881.1</v>
      </c>
    </row>
    <row r="118" spans="1:10" ht="56.25">
      <c r="A118" s="29" t="s">
        <v>183</v>
      </c>
      <c r="B118" s="8" t="s">
        <v>103</v>
      </c>
      <c r="C118" s="47"/>
      <c r="D118" s="47"/>
      <c r="E118" s="81">
        <f>SUM(E119:E121)</f>
        <v>11207881.1</v>
      </c>
      <c r="F118" s="81">
        <f t="shared" ref="F118:I118" si="22">SUM(F119:F121)</f>
        <v>5526500</v>
      </c>
      <c r="G118" s="81">
        <f t="shared" si="22"/>
        <v>5526500</v>
      </c>
      <c r="H118" s="81">
        <f t="shared" si="22"/>
        <v>12047881.1</v>
      </c>
      <c r="I118" s="81">
        <f t="shared" si="22"/>
        <v>12047881.1</v>
      </c>
    </row>
    <row r="119" spans="1:10" ht="60" customHeight="1">
      <c r="A119" s="22" t="s">
        <v>293</v>
      </c>
      <c r="B119" s="8" t="s">
        <v>294</v>
      </c>
      <c r="C119" s="47">
        <v>200</v>
      </c>
      <c r="D119" s="47">
        <v>-1240000</v>
      </c>
      <c r="E119" s="81">
        <v>4216587.05</v>
      </c>
      <c r="F119" s="91">
        <v>5526500</v>
      </c>
      <c r="G119" s="91">
        <v>5526500</v>
      </c>
      <c r="H119" s="81">
        <v>5526500</v>
      </c>
      <c r="I119" s="81">
        <v>5526500</v>
      </c>
    </row>
    <row r="120" spans="1:10" ht="39.75" customHeight="1">
      <c r="A120" s="112" t="s">
        <v>381</v>
      </c>
      <c r="B120" s="55" t="s">
        <v>382</v>
      </c>
      <c r="C120" s="113">
        <v>200</v>
      </c>
      <c r="D120" s="113"/>
      <c r="E120" s="114">
        <v>404040.41</v>
      </c>
      <c r="F120" s="91"/>
      <c r="G120" s="91"/>
      <c r="H120" s="81"/>
      <c r="I120" s="81"/>
    </row>
    <row r="121" spans="1:10" ht="112.5">
      <c r="A121" s="88" t="s">
        <v>314</v>
      </c>
      <c r="B121" s="8" t="s">
        <v>289</v>
      </c>
      <c r="C121" s="47">
        <v>200</v>
      </c>
      <c r="D121" s="47"/>
      <c r="E121" s="77">
        <v>6587253.6399999997</v>
      </c>
      <c r="F121" s="91"/>
      <c r="G121" s="91"/>
      <c r="H121" s="77">
        <v>6521381.0999999996</v>
      </c>
      <c r="I121" s="77">
        <v>6521381.0999999996</v>
      </c>
    </row>
    <row r="122" spans="1:10" ht="49.5" customHeight="1">
      <c r="A122" s="35" t="s">
        <v>153</v>
      </c>
      <c r="B122" s="8" t="s">
        <v>104</v>
      </c>
      <c r="C122" s="47"/>
      <c r="D122" s="47"/>
      <c r="E122" s="81">
        <f>E123</f>
        <v>3902484</v>
      </c>
      <c r="F122" s="81">
        <f t="shared" ref="F122:I123" si="23">F123</f>
        <v>1240000</v>
      </c>
      <c r="G122" s="81">
        <f t="shared" si="23"/>
        <v>1240000</v>
      </c>
      <c r="H122" s="81">
        <f t="shared" si="23"/>
        <v>1240000</v>
      </c>
      <c r="I122" s="81">
        <f t="shared" si="23"/>
        <v>1240000</v>
      </c>
    </row>
    <row r="123" spans="1:10" ht="37.5">
      <c r="A123" s="32" t="s">
        <v>105</v>
      </c>
      <c r="B123" s="8" t="s">
        <v>106</v>
      </c>
      <c r="C123" s="47"/>
      <c r="D123" s="47"/>
      <c r="E123" s="81">
        <f>E124</f>
        <v>3902484</v>
      </c>
      <c r="F123" s="81">
        <f t="shared" si="23"/>
        <v>1240000</v>
      </c>
      <c r="G123" s="81">
        <f t="shared" si="23"/>
        <v>1240000</v>
      </c>
      <c r="H123" s="81">
        <f t="shared" si="23"/>
        <v>1240000</v>
      </c>
      <c r="I123" s="81">
        <f t="shared" si="23"/>
        <v>1240000</v>
      </c>
    </row>
    <row r="124" spans="1:10" ht="109.5" customHeight="1">
      <c r="A124" s="22" t="s">
        <v>184</v>
      </c>
      <c r="B124" s="8" t="s">
        <v>107</v>
      </c>
      <c r="C124" s="47">
        <v>500</v>
      </c>
      <c r="D124" s="121" t="s">
        <v>402</v>
      </c>
      <c r="E124" s="77">
        <v>3902484</v>
      </c>
      <c r="F124" s="91">
        <v>1240000</v>
      </c>
      <c r="G124" s="91">
        <v>1240000</v>
      </c>
      <c r="H124" s="77">
        <v>1240000</v>
      </c>
      <c r="I124" s="77">
        <v>1240000</v>
      </c>
    </row>
    <row r="125" spans="1:10" ht="56.25">
      <c r="A125" s="18" t="s">
        <v>10</v>
      </c>
      <c r="B125" s="19" t="s">
        <v>108</v>
      </c>
      <c r="C125" s="50"/>
      <c r="D125" s="50"/>
      <c r="E125" s="83">
        <f>E126+E129+E131+E135</f>
        <v>230000</v>
      </c>
      <c r="F125" s="83" t="e">
        <f>F126+F129+F131+F135</f>
        <v>#REF!</v>
      </c>
      <c r="G125" s="83" t="e">
        <f>G126+G129+G131+G135</f>
        <v>#REF!</v>
      </c>
      <c r="H125" s="83">
        <f t="shared" ref="H125:I125" si="24">H126+H129+H131+H135</f>
        <v>230000</v>
      </c>
      <c r="I125" s="83">
        <f t="shared" si="24"/>
        <v>230000</v>
      </c>
    </row>
    <row r="126" spans="1:10" ht="45" customHeight="1">
      <c r="A126" s="38" t="s">
        <v>109</v>
      </c>
      <c r="B126" s="8" t="s">
        <v>170</v>
      </c>
      <c r="C126" s="67"/>
      <c r="D126" s="67"/>
      <c r="E126" s="77">
        <f>E127</f>
        <v>30000</v>
      </c>
      <c r="F126" s="77" t="e">
        <f t="shared" ref="F126:I127" si="25">F127</f>
        <v>#REF!</v>
      </c>
      <c r="G126" s="77" t="e">
        <f t="shared" si="25"/>
        <v>#REF!</v>
      </c>
      <c r="H126" s="77">
        <f t="shared" si="25"/>
        <v>30000</v>
      </c>
      <c r="I126" s="77">
        <f t="shared" si="25"/>
        <v>30000</v>
      </c>
    </row>
    <row r="127" spans="1:10" ht="55.5" customHeight="1">
      <c r="A127" s="20" t="s">
        <v>111</v>
      </c>
      <c r="B127" s="8" t="s">
        <v>171</v>
      </c>
      <c r="C127" s="47"/>
      <c r="D127" s="47"/>
      <c r="E127" s="77">
        <f>E128</f>
        <v>30000</v>
      </c>
      <c r="F127" s="77" t="e">
        <f>F128+#REF!</f>
        <v>#REF!</v>
      </c>
      <c r="G127" s="77" t="e">
        <f>G128+#REF!</f>
        <v>#REF!</v>
      </c>
      <c r="H127" s="77">
        <f t="shared" si="25"/>
        <v>30000</v>
      </c>
      <c r="I127" s="77">
        <f t="shared" si="25"/>
        <v>30000</v>
      </c>
    </row>
    <row r="128" spans="1:10" ht="75.75" customHeight="1">
      <c r="A128" s="14" t="s">
        <v>164</v>
      </c>
      <c r="B128" s="8" t="s">
        <v>172</v>
      </c>
      <c r="C128" s="47">
        <v>200</v>
      </c>
      <c r="D128" s="47"/>
      <c r="E128" s="77">
        <v>30000</v>
      </c>
      <c r="F128" s="77">
        <v>30000</v>
      </c>
      <c r="G128" s="77">
        <v>30000</v>
      </c>
      <c r="H128" s="77">
        <v>30000</v>
      </c>
      <c r="I128" s="77">
        <v>30000</v>
      </c>
    </row>
    <row r="129" spans="1:9" ht="42" customHeight="1">
      <c r="A129" s="36" t="s">
        <v>325</v>
      </c>
      <c r="B129" s="8" t="s">
        <v>112</v>
      </c>
      <c r="C129" s="66"/>
      <c r="D129" s="66"/>
      <c r="E129" s="77">
        <f t="shared" ref="E129:I129" si="26">E130</f>
        <v>0</v>
      </c>
      <c r="F129" s="77" t="e">
        <f t="shared" si="26"/>
        <v>#REF!</v>
      </c>
      <c r="G129" s="77" t="e">
        <f t="shared" si="26"/>
        <v>#REF!</v>
      </c>
      <c r="H129" s="77">
        <f t="shared" si="26"/>
        <v>0</v>
      </c>
      <c r="I129" s="77">
        <f t="shared" si="26"/>
        <v>0</v>
      </c>
    </row>
    <row r="130" spans="1:9" ht="37.5">
      <c r="A130" s="28" t="s">
        <v>326</v>
      </c>
      <c r="B130" s="8" t="s">
        <v>110</v>
      </c>
      <c r="C130" s="66"/>
      <c r="D130" s="66"/>
      <c r="E130" s="77">
        <v>0</v>
      </c>
      <c r="F130" s="77" t="e">
        <f>#REF!</f>
        <v>#REF!</v>
      </c>
      <c r="G130" s="77" t="e">
        <f>#REF!</f>
        <v>#REF!</v>
      </c>
      <c r="H130" s="77">
        <v>0</v>
      </c>
      <c r="I130" s="77">
        <v>0</v>
      </c>
    </row>
    <row r="131" spans="1:9" ht="75">
      <c r="A131" s="35" t="s">
        <v>338</v>
      </c>
      <c r="B131" s="8" t="s">
        <v>113</v>
      </c>
      <c r="C131" s="67"/>
      <c r="D131" s="67"/>
      <c r="E131" s="77">
        <f>E132</f>
        <v>160000</v>
      </c>
      <c r="F131" s="77">
        <f t="shared" ref="F131:I131" si="27">F132</f>
        <v>150000</v>
      </c>
      <c r="G131" s="77">
        <f t="shared" si="27"/>
        <v>150000</v>
      </c>
      <c r="H131" s="77">
        <f t="shared" si="27"/>
        <v>160000</v>
      </c>
      <c r="I131" s="77">
        <f t="shared" si="27"/>
        <v>160000</v>
      </c>
    </row>
    <row r="132" spans="1:9" ht="74.25" customHeight="1">
      <c r="A132" s="29" t="s">
        <v>327</v>
      </c>
      <c r="B132" s="8" t="s">
        <v>114</v>
      </c>
      <c r="C132" s="47"/>
      <c r="D132" s="47"/>
      <c r="E132" s="77">
        <f>E134+E133</f>
        <v>160000</v>
      </c>
      <c r="F132" s="77">
        <f>F134</f>
        <v>150000</v>
      </c>
      <c r="G132" s="77">
        <f>G134</f>
        <v>150000</v>
      </c>
      <c r="H132" s="77">
        <f t="shared" ref="H132:I132" si="28">H134+H133</f>
        <v>160000</v>
      </c>
      <c r="I132" s="77">
        <f t="shared" si="28"/>
        <v>160000</v>
      </c>
    </row>
    <row r="133" spans="1:9" ht="39" customHeight="1">
      <c r="A133" s="14" t="s">
        <v>339</v>
      </c>
      <c r="B133" s="8" t="s">
        <v>173</v>
      </c>
      <c r="C133" s="67">
        <v>200</v>
      </c>
      <c r="D133" s="67"/>
      <c r="E133" s="77">
        <v>10000</v>
      </c>
      <c r="F133" s="77"/>
      <c r="G133" s="77"/>
      <c r="H133" s="77">
        <v>10000</v>
      </c>
      <c r="I133" s="77">
        <v>10000</v>
      </c>
    </row>
    <row r="134" spans="1:9" ht="42" customHeight="1">
      <c r="A134" s="14" t="s">
        <v>295</v>
      </c>
      <c r="B134" s="8" t="s">
        <v>173</v>
      </c>
      <c r="C134" s="47">
        <v>800</v>
      </c>
      <c r="D134" s="47"/>
      <c r="E134" s="77">
        <v>150000</v>
      </c>
      <c r="F134" s="77">
        <v>150000</v>
      </c>
      <c r="G134" s="77">
        <v>150000</v>
      </c>
      <c r="H134" s="77">
        <v>150000</v>
      </c>
      <c r="I134" s="77">
        <v>150000</v>
      </c>
    </row>
    <row r="135" spans="1:9" ht="36" customHeight="1">
      <c r="A135" s="35" t="s">
        <v>262</v>
      </c>
      <c r="B135" s="8" t="s">
        <v>265</v>
      </c>
      <c r="C135" s="47"/>
      <c r="D135" s="47"/>
      <c r="E135" s="77">
        <f>E136</f>
        <v>40000</v>
      </c>
      <c r="F135" s="77">
        <f t="shared" ref="F135:I135" si="29">F136</f>
        <v>40000</v>
      </c>
      <c r="G135" s="77">
        <f t="shared" si="29"/>
        <v>40000</v>
      </c>
      <c r="H135" s="77">
        <f t="shared" si="29"/>
        <v>40000</v>
      </c>
      <c r="I135" s="77">
        <f t="shared" si="29"/>
        <v>40000</v>
      </c>
    </row>
    <row r="136" spans="1:9" ht="40.5" customHeight="1">
      <c r="A136" s="10" t="s">
        <v>266</v>
      </c>
      <c r="B136" s="8" t="s">
        <v>264</v>
      </c>
      <c r="C136" s="47"/>
      <c r="D136" s="47"/>
      <c r="E136" s="77">
        <f>E137+E138</f>
        <v>40000</v>
      </c>
      <c r="F136" s="77">
        <f t="shared" ref="F136:I136" si="30">F137+F138</f>
        <v>40000</v>
      </c>
      <c r="G136" s="77">
        <f t="shared" si="30"/>
        <v>40000</v>
      </c>
      <c r="H136" s="77">
        <f t="shared" si="30"/>
        <v>40000</v>
      </c>
      <c r="I136" s="77">
        <f t="shared" si="30"/>
        <v>40000</v>
      </c>
    </row>
    <row r="137" spans="1:9" ht="37.5">
      <c r="A137" s="64" t="s">
        <v>267</v>
      </c>
      <c r="B137" s="8" t="s">
        <v>263</v>
      </c>
      <c r="C137" s="47">
        <v>300</v>
      </c>
      <c r="D137" s="47"/>
      <c r="E137" s="77">
        <v>20000</v>
      </c>
      <c r="F137" s="77">
        <v>20000</v>
      </c>
      <c r="G137" s="77">
        <v>20000</v>
      </c>
      <c r="H137" s="77">
        <v>20000</v>
      </c>
      <c r="I137" s="77">
        <v>20000</v>
      </c>
    </row>
    <row r="138" spans="1:9" ht="56.25">
      <c r="A138" s="64" t="s">
        <v>272</v>
      </c>
      <c r="B138" s="8" t="s">
        <v>269</v>
      </c>
      <c r="C138" s="47">
        <v>300</v>
      </c>
      <c r="D138" s="47"/>
      <c r="E138" s="77">
        <v>20000</v>
      </c>
      <c r="F138" s="77">
        <v>20000</v>
      </c>
      <c r="G138" s="77">
        <v>20000</v>
      </c>
      <c r="H138" s="77">
        <v>20000</v>
      </c>
      <c r="I138" s="77">
        <v>20000</v>
      </c>
    </row>
    <row r="139" spans="1:9" ht="65.25" customHeight="1">
      <c r="A139" s="24" t="s">
        <v>11</v>
      </c>
      <c r="B139" s="19" t="s">
        <v>121</v>
      </c>
      <c r="C139" s="47"/>
      <c r="D139" s="47"/>
      <c r="E139" s="83">
        <f>E140+E150+E153+E144+E147+E156</f>
        <v>3591595.5</v>
      </c>
      <c r="F139" s="83" t="e">
        <f>F140+F150+F153+F144+F147+F156</f>
        <v>#REF!</v>
      </c>
      <c r="G139" s="83" t="e">
        <f>G140+G150+G153+G144+G147+G156</f>
        <v>#REF!</v>
      </c>
      <c r="H139" s="83">
        <f>H140+H150+H153+H144+H147+H156</f>
        <v>3593522.49</v>
      </c>
      <c r="I139" s="83">
        <f>I140+I150+I153+I144+I147+I156</f>
        <v>3404732.56</v>
      </c>
    </row>
    <row r="140" spans="1:9" ht="54.75" customHeight="1">
      <c r="A140" s="35" t="s">
        <v>118</v>
      </c>
      <c r="B140" s="8" t="s">
        <v>119</v>
      </c>
      <c r="C140" s="47"/>
      <c r="D140" s="47"/>
      <c r="E140" s="81">
        <f>E141</f>
        <v>2424000</v>
      </c>
      <c r="F140" s="81">
        <f t="shared" ref="F140:I140" si="31">F141</f>
        <v>2070500</v>
      </c>
      <c r="G140" s="81">
        <f t="shared" si="31"/>
        <v>2070500</v>
      </c>
      <c r="H140" s="81">
        <f t="shared" si="31"/>
        <v>2424000</v>
      </c>
      <c r="I140" s="81">
        <f t="shared" si="31"/>
        <v>2424000</v>
      </c>
    </row>
    <row r="141" spans="1:9" ht="54.75" customHeight="1">
      <c r="A141" s="14" t="s">
        <v>120</v>
      </c>
      <c r="B141" s="8" t="s">
        <v>124</v>
      </c>
      <c r="C141" s="47"/>
      <c r="D141" s="47"/>
      <c r="E141" s="81">
        <f>E142+E143</f>
        <v>2424000</v>
      </c>
      <c r="F141" s="81">
        <f t="shared" ref="F141:I141" si="32">F142+F143</f>
        <v>2070500</v>
      </c>
      <c r="G141" s="81">
        <f t="shared" si="32"/>
        <v>2070500</v>
      </c>
      <c r="H141" s="81">
        <f t="shared" si="32"/>
        <v>2424000</v>
      </c>
      <c r="I141" s="81">
        <f t="shared" si="32"/>
        <v>2424000</v>
      </c>
    </row>
    <row r="142" spans="1:9" ht="58.5" customHeight="1">
      <c r="A142" s="14" t="s">
        <v>166</v>
      </c>
      <c r="B142" s="8" t="s">
        <v>123</v>
      </c>
      <c r="C142" s="47">
        <v>200</v>
      </c>
      <c r="D142" s="47"/>
      <c r="E142" s="81">
        <v>24000</v>
      </c>
      <c r="F142" s="91">
        <v>20500</v>
      </c>
      <c r="G142" s="91">
        <v>20500</v>
      </c>
      <c r="H142" s="81">
        <v>24000</v>
      </c>
      <c r="I142" s="81">
        <v>24000</v>
      </c>
    </row>
    <row r="143" spans="1:9" ht="59.25" customHeight="1">
      <c r="A143" s="14" t="s">
        <v>122</v>
      </c>
      <c r="B143" s="8" t="s">
        <v>123</v>
      </c>
      <c r="C143" s="47">
        <v>300</v>
      </c>
      <c r="D143" s="47"/>
      <c r="E143" s="77">
        <v>2400000</v>
      </c>
      <c r="F143" s="91">
        <v>2050000</v>
      </c>
      <c r="G143" s="91">
        <v>2050000</v>
      </c>
      <c r="H143" s="77">
        <v>2400000</v>
      </c>
      <c r="I143" s="77">
        <v>2400000</v>
      </c>
    </row>
    <row r="144" spans="1:9" ht="28.5" customHeight="1">
      <c r="A144" s="52" t="s">
        <v>205</v>
      </c>
      <c r="B144" s="8" t="s">
        <v>207</v>
      </c>
      <c r="C144" s="47"/>
      <c r="D144" s="47"/>
      <c r="E144" s="77">
        <f>E145</f>
        <v>50000</v>
      </c>
      <c r="F144" s="77">
        <f t="shared" ref="F144:I145" si="33">F145</f>
        <v>50000</v>
      </c>
      <c r="G144" s="77">
        <f t="shared" si="33"/>
        <v>50000</v>
      </c>
      <c r="H144" s="77">
        <f t="shared" si="33"/>
        <v>50000</v>
      </c>
      <c r="I144" s="77">
        <f t="shared" si="33"/>
        <v>50000</v>
      </c>
    </row>
    <row r="145" spans="1:9" ht="36.75" customHeight="1">
      <c r="A145" s="10" t="s">
        <v>206</v>
      </c>
      <c r="B145" s="8" t="s">
        <v>208</v>
      </c>
      <c r="C145" s="47"/>
      <c r="D145" s="47"/>
      <c r="E145" s="77">
        <f>E146</f>
        <v>50000</v>
      </c>
      <c r="F145" s="77">
        <f t="shared" si="33"/>
        <v>50000</v>
      </c>
      <c r="G145" s="77">
        <f t="shared" si="33"/>
        <v>50000</v>
      </c>
      <c r="H145" s="77">
        <f t="shared" si="33"/>
        <v>50000</v>
      </c>
      <c r="I145" s="77">
        <f t="shared" si="33"/>
        <v>50000</v>
      </c>
    </row>
    <row r="146" spans="1:9" ht="54" customHeight="1">
      <c r="A146" s="10" t="s">
        <v>271</v>
      </c>
      <c r="B146" s="8" t="s">
        <v>270</v>
      </c>
      <c r="C146" s="47">
        <v>300</v>
      </c>
      <c r="D146" s="47"/>
      <c r="E146" s="77">
        <v>50000</v>
      </c>
      <c r="F146" s="91">
        <v>50000</v>
      </c>
      <c r="G146" s="91">
        <v>50000</v>
      </c>
      <c r="H146" s="77">
        <v>50000</v>
      </c>
      <c r="I146" s="77">
        <v>50000</v>
      </c>
    </row>
    <row r="147" spans="1:9" ht="37.5">
      <c r="A147" s="51" t="s">
        <v>200</v>
      </c>
      <c r="B147" s="8" t="s">
        <v>201</v>
      </c>
      <c r="C147" s="47"/>
      <c r="D147" s="47"/>
      <c r="E147" s="77">
        <f>E148</f>
        <v>50000</v>
      </c>
      <c r="F147" s="77">
        <f t="shared" ref="F147:I148" si="34">F148</f>
        <v>50000</v>
      </c>
      <c r="G147" s="77">
        <f t="shared" si="34"/>
        <v>50000</v>
      </c>
      <c r="H147" s="77">
        <f t="shared" si="34"/>
        <v>50000</v>
      </c>
      <c r="I147" s="77">
        <f t="shared" si="34"/>
        <v>50000</v>
      </c>
    </row>
    <row r="148" spans="1:9" ht="44.25" customHeight="1">
      <c r="A148" s="14" t="s">
        <v>202</v>
      </c>
      <c r="B148" s="8" t="s">
        <v>203</v>
      </c>
      <c r="C148" s="47"/>
      <c r="D148" s="47"/>
      <c r="E148" s="77">
        <f>E149</f>
        <v>50000</v>
      </c>
      <c r="F148" s="77">
        <f t="shared" si="34"/>
        <v>50000</v>
      </c>
      <c r="G148" s="77">
        <f t="shared" si="34"/>
        <v>50000</v>
      </c>
      <c r="H148" s="77">
        <f t="shared" si="34"/>
        <v>50000</v>
      </c>
      <c r="I148" s="77">
        <f t="shared" si="34"/>
        <v>50000</v>
      </c>
    </row>
    <row r="149" spans="1:9" ht="93.75">
      <c r="A149" s="14" t="s">
        <v>204</v>
      </c>
      <c r="B149" s="8" t="s">
        <v>255</v>
      </c>
      <c r="C149" s="47">
        <v>300</v>
      </c>
      <c r="D149" s="47"/>
      <c r="E149" s="77">
        <v>50000</v>
      </c>
      <c r="F149" s="91">
        <v>50000</v>
      </c>
      <c r="G149" s="91">
        <v>50000</v>
      </c>
      <c r="H149" s="77">
        <v>50000</v>
      </c>
      <c r="I149" s="77">
        <v>50000</v>
      </c>
    </row>
    <row r="150" spans="1:9" ht="43.5" customHeight="1">
      <c r="A150" s="39" t="s">
        <v>125</v>
      </c>
      <c r="B150" s="8" t="s">
        <v>128</v>
      </c>
      <c r="C150" s="67"/>
      <c r="D150" s="67"/>
      <c r="E150" s="77">
        <f>E151</f>
        <v>25000</v>
      </c>
      <c r="F150" s="77" t="e">
        <f t="shared" ref="F150:I151" si="35">F151</f>
        <v>#REF!</v>
      </c>
      <c r="G150" s="77" t="e">
        <f t="shared" si="35"/>
        <v>#REF!</v>
      </c>
      <c r="H150" s="77">
        <f t="shared" si="35"/>
        <v>25000</v>
      </c>
      <c r="I150" s="77">
        <f t="shared" si="35"/>
        <v>25000</v>
      </c>
    </row>
    <row r="151" spans="1:9" ht="57" customHeight="1">
      <c r="A151" s="16" t="s">
        <v>127</v>
      </c>
      <c r="B151" s="8" t="s">
        <v>126</v>
      </c>
      <c r="C151" s="67"/>
      <c r="D151" s="67"/>
      <c r="E151" s="77">
        <f>E152</f>
        <v>25000</v>
      </c>
      <c r="F151" s="77" t="e">
        <f>F152+#REF!</f>
        <v>#REF!</v>
      </c>
      <c r="G151" s="77" t="e">
        <f>G152+#REF!</f>
        <v>#REF!</v>
      </c>
      <c r="H151" s="77">
        <f t="shared" si="35"/>
        <v>25000</v>
      </c>
      <c r="I151" s="77">
        <f t="shared" si="35"/>
        <v>25000</v>
      </c>
    </row>
    <row r="152" spans="1:9" ht="59.25" customHeight="1">
      <c r="A152" s="16" t="s">
        <v>167</v>
      </c>
      <c r="B152" s="21" t="s">
        <v>129</v>
      </c>
      <c r="C152" s="67">
        <v>200</v>
      </c>
      <c r="D152" s="67"/>
      <c r="E152" s="77">
        <v>25000</v>
      </c>
      <c r="F152" s="91">
        <v>23300</v>
      </c>
      <c r="G152" s="91">
        <v>23300</v>
      </c>
      <c r="H152" s="77">
        <v>25000</v>
      </c>
      <c r="I152" s="77">
        <v>25000</v>
      </c>
    </row>
    <row r="153" spans="1:9" ht="42" customHeight="1">
      <c r="A153" s="35" t="s">
        <v>130</v>
      </c>
      <c r="B153" s="8" t="s">
        <v>131</v>
      </c>
      <c r="C153" s="67"/>
      <c r="D153" s="67"/>
      <c r="E153" s="77">
        <f t="shared" ref="E153:I154" si="36">E154</f>
        <v>23000</v>
      </c>
      <c r="F153" s="77">
        <f t="shared" si="36"/>
        <v>23000</v>
      </c>
      <c r="G153" s="77">
        <f t="shared" si="36"/>
        <v>23000</v>
      </c>
      <c r="H153" s="77">
        <f t="shared" si="36"/>
        <v>23000</v>
      </c>
      <c r="I153" s="77">
        <f t="shared" si="36"/>
        <v>23000</v>
      </c>
    </row>
    <row r="154" spans="1:9" ht="48" customHeight="1">
      <c r="A154" s="14" t="s">
        <v>132</v>
      </c>
      <c r="B154" s="8" t="s">
        <v>300</v>
      </c>
      <c r="C154" s="47"/>
      <c r="D154" s="47"/>
      <c r="E154" s="77">
        <f t="shared" si="36"/>
        <v>23000</v>
      </c>
      <c r="F154" s="77">
        <f t="shared" si="36"/>
        <v>23000</v>
      </c>
      <c r="G154" s="77">
        <f t="shared" si="36"/>
        <v>23000</v>
      </c>
      <c r="H154" s="77">
        <f t="shared" si="36"/>
        <v>23000</v>
      </c>
      <c r="I154" s="77">
        <f t="shared" si="36"/>
        <v>23000</v>
      </c>
    </row>
    <row r="155" spans="1:9" ht="73.5" customHeight="1">
      <c r="A155" s="14" t="s">
        <v>301</v>
      </c>
      <c r="B155" s="8" t="s">
        <v>298</v>
      </c>
      <c r="C155" s="47">
        <v>300</v>
      </c>
      <c r="D155" s="47"/>
      <c r="E155" s="77">
        <v>23000</v>
      </c>
      <c r="F155" s="91">
        <v>23000</v>
      </c>
      <c r="G155" s="91">
        <v>23000</v>
      </c>
      <c r="H155" s="77">
        <v>23000</v>
      </c>
      <c r="I155" s="77">
        <v>23000</v>
      </c>
    </row>
    <row r="156" spans="1:9" ht="66" customHeight="1">
      <c r="A156" s="35" t="s">
        <v>284</v>
      </c>
      <c r="B156" s="8" t="s">
        <v>285</v>
      </c>
      <c r="C156" s="47"/>
      <c r="D156" s="47"/>
      <c r="E156" s="77">
        <f>E157</f>
        <v>1019595.5</v>
      </c>
      <c r="F156" s="77">
        <f t="shared" ref="F156:I157" si="37">F157</f>
        <v>426787.02</v>
      </c>
      <c r="G156" s="77">
        <f t="shared" si="37"/>
        <v>426787.02</v>
      </c>
      <c r="H156" s="77">
        <f t="shared" si="37"/>
        <v>1021522.49</v>
      </c>
      <c r="I156" s="77">
        <f t="shared" si="37"/>
        <v>832732.56</v>
      </c>
    </row>
    <row r="157" spans="1:9" ht="61.5" customHeight="1">
      <c r="A157" s="14" t="s">
        <v>286</v>
      </c>
      <c r="B157" s="8" t="s">
        <v>287</v>
      </c>
      <c r="C157" s="47"/>
      <c r="D157" s="47"/>
      <c r="E157" s="77">
        <f>E158</f>
        <v>1019595.5</v>
      </c>
      <c r="F157" s="77">
        <f t="shared" si="37"/>
        <v>426787.02</v>
      </c>
      <c r="G157" s="77">
        <f t="shared" si="37"/>
        <v>426787.02</v>
      </c>
      <c r="H157" s="77">
        <f t="shared" si="37"/>
        <v>1021522.49</v>
      </c>
      <c r="I157" s="77">
        <f t="shared" si="37"/>
        <v>832732.56</v>
      </c>
    </row>
    <row r="158" spans="1:9" ht="75">
      <c r="A158" s="14" t="s">
        <v>392</v>
      </c>
      <c r="B158" s="8" t="s">
        <v>288</v>
      </c>
      <c r="C158" s="113">
        <v>400</v>
      </c>
      <c r="D158" s="47"/>
      <c r="E158" s="77">
        <v>1019595.5</v>
      </c>
      <c r="F158" s="91">
        <v>426787.02</v>
      </c>
      <c r="G158" s="91">
        <v>426787.02</v>
      </c>
      <c r="H158" s="77">
        <v>1021522.49</v>
      </c>
      <c r="I158" s="77">
        <v>832732.56</v>
      </c>
    </row>
    <row r="159" spans="1:9" ht="52.5" customHeight="1">
      <c r="A159" s="18" t="s">
        <v>12</v>
      </c>
      <c r="B159" s="19" t="s">
        <v>133</v>
      </c>
      <c r="C159" s="67"/>
      <c r="D159" s="67"/>
      <c r="E159" s="83">
        <f>E160+E163+E166</f>
        <v>1945329</v>
      </c>
      <c r="F159" s="83">
        <f t="shared" ref="F159:I159" si="38">F160+F163+F166</f>
        <v>1211758</v>
      </c>
      <c r="G159" s="83">
        <f t="shared" si="38"/>
        <v>1211758</v>
      </c>
      <c r="H159" s="83">
        <f t="shared" si="38"/>
        <v>1846649</v>
      </c>
      <c r="I159" s="83">
        <f t="shared" si="38"/>
        <v>1846649</v>
      </c>
    </row>
    <row r="160" spans="1:9" ht="74.25" customHeight="1">
      <c r="A160" s="35" t="s">
        <v>134</v>
      </c>
      <c r="B160" s="8" t="s">
        <v>135</v>
      </c>
      <c r="C160" s="47"/>
      <c r="D160" s="47"/>
      <c r="E160" s="77">
        <f>E161</f>
        <v>325000</v>
      </c>
      <c r="F160" s="77">
        <f t="shared" ref="F160:I161" si="39">F161</f>
        <v>25000</v>
      </c>
      <c r="G160" s="77">
        <f t="shared" si="39"/>
        <v>25000</v>
      </c>
      <c r="H160" s="77">
        <f t="shared" si="39"/>
        <v>25000</v>
      </c>
      <c r="I160" s="77">
        <f t="shared" si="39"/>
        <v>25000</v>
      </c>
    </row>
    <row r="161" spans="1:9" ht="74.25" customHeight="1">
      <c r="A161" s="22" t="s">
        <v>136</v>
      </c>
      <c r="B161" s="8" t="s">
        <v>137</v>
      </c>
      <c r="C161" s="47"/>
      <c r="D161" s="47"/>
      <c r="E161" s="77">
        <f>E162</f>
        <v>325000</v>
      </c>
      <c r="F161" s="77">
        <f t="shared" si="39"/>
        <v>25000</v>
      </c>
      <c r="G161" s="77">
        <f t="shared" si="39"/>
        <v>25000</v>
      </c>
      <c r="H161" s="77">
        <f t="shared" si="39"/>
        <v>25000</v>
      </c>
      <c r="I161" s="77">
        <f t="shared" si="39"/>
        <v>25000</v>
      </c>
    </row>
    <row r="162" spans="1:9" ht="92.25" customHeight="1">
      <c r="A162" s="22" t="s">
        <v>168</v>
      </c>
      <c r="B162" s="8" t="s">
        <v>138</v>
      </c>
      <c r="C162" s="47">
        <v>200</v>
      </c>
      <c r="D162" s="47"/>
      <c r="E162" s="77">
        <v>325000</v>
      </c>
      <c r="F162" s="91">
        <v>25000</v>
      </c>
      <c r="G162" s="91">
        <v>25000</v>
      </c>
      <c r="H162" s="77">
        <v>25000</v>
      </c>
      <c r="I162" s="77">
        <v>25000</v>
      </c>
    </row>
    <row r="163" spans="1:9" ht="76.5" customHeight="1">
      <c r="A163" s="34" t="s">
        <v>224</v>
      </c>
      <c r="B163" s="8" t="s">
        <v>225</v>
      </c>
      <c r="C163" s="47"/>
      <c r="D163" s="47"/>
      <c r="E163" s="77">
        <f>E164</f>
        <v>22000</v>
      </c>
      <c r="F163" s="77">
        <f t="shared" ref="F163:I164" si="40">F164</f>
        <v>22000</v>
      </c>
      <c r="G163" s="77">
        <f t="shared" si="40"/>
        <v>22000</v>
      </c>
      <c r="H163" s="77">
        <f t="shared" si="40"/>
        <v>5000</v>
      </c>
      <c r="I163" s="77">
        <f t="shared" si="40"/>
        <v>5000</v>
      </c>
    </row>
    <row r="164" spans="1:9" ht="80.25" customHeight="1">
      <c r="A164" s="9" t="s">
        <v>226</v>
      </c>
      <c r="B164" s="8" t="s">
        <v>227</v>
      </c>
      <c r="C164" s="47"/>
      <c r="D164" s="47"/>
      <c r="E164" s="77">
        <f>E165</f>
        <v>22000</v>
      </c>
      <c r="F164" s="77">
        <f t="shared" si="40"/>
        <v>22000</v>
      </c>
      <c r="G164" s="77">
        <f t="shared" si="40"/>
        <v>22000</v>
      </c>
      <c r="H164" s="77">
        <f t="shared" si="40"/>
        <v>5000</v>
      </c>
      <c r="I164" s="77">
        <f t="shared" si="40"/>
        <v>5000</v>
      </c>
    </row>
    <row r="165" spans="1:9" ht="99.75" customHeight="1">
      <c r="A165" s="57" t="s">
        <v>214</v>
      </c>
      <c r="B165" s="8" t="s">
        <v>223</v>
      </c>
      <c r="C165" s="47">
        <v>200</v>
      </c>
      <c r="D165" s="47"/>
      <c r="E165" s="77">
        <v>22000</v>
      </c>
      <c r="F165" s="91">
        <v>22000</v>
      </c>
      <c r="G165" s="91">
        <v>22000</v>
      </c>
      <c r="H165" s="77">
        <v>5000</v>
      </c>
      <c r="I165" s="77">
        <v>5000</v>
      </c>
    </row>
    <row r="166" spans="1:9" ht="42" customHeight="1">
      <c r="A166" s="58" t="s">
        <v>215</v>
      </c>
      <c r="B166" s="56" t="s">
        <v>220</v>
      </c>
      <c r="C166" s="47"/>
      <c r="D166" s="47"/>
      <c r="E166" s="77">
        <f>E167</f>
        <v>1598329</v>
      </c>
      <c r="F166" s="77">
        <f t="shared" ref="F166:I167" si="41">F167</f>
        <v>1164758</v>
      </c>
      <c r="G166" s="77">
        <f t="shared" si="41"/>
        <v>1164758</v>
      </c>
      <c r="H166" s="77">
        <f t="shared" si="41"/>
        <v>1816649</v>
      </c>
      <c r="I166" s="77">
        <f t="shared" si="41"/>
        <v>1816649</v>
      </c>
    </row>
    <row r="167" spans="1:9" ht="36.75" customHeight="1">
      <c r="A167" s="60" t="s">
        <v>216</v>
      </c>
      <c r="B167" s="56" t="s">
        <v>221</v>
      </c>
      <c r="C167" s="47"/>
      <c r="D167" s="47"/>
      <c r="E167" s="77">
        <f>E168</f>
        <v>1598329</v>
      </c>
      <c r="F167" s="77">
        <f t="shared" si="41"/>
        <v>1164758</v>
      </c>
      <c r="G167" s="77">
        <f t="shared" si="41"/>
        <v>1164758</v>
      </c>
      <c r="H167" s="77">
        <f t="shared" si="41"/>
        <v>1816649</v>
      </c>
      <c r="I167" s="77">
        <f t="shared" si="41"/>
        <v>1816649</v>
      </c>
    </row>
    <row r="168" spans="1:9" ht="26.25" customHeight="1">
      <c r="A168" s="60" t="s">
        <v>217</v>
      </c>
      <c r="B168" s="56" t="s">
        <v>221</v>
      </c>
      <c r="C168" s="47"/>
      <c r="D168" s="47"/>
      <c r="E168" s="77">
        <f>E169+E170</f>
        <v>1598329</v>
      </c>
      <c r="F168" s="77">
        <f t="shared" ref="F168:I168" si="42">F169+F170</f>
        <v>1164758</v>
      </c>
      <c r="G168" s="77">
        <f t="shared" si="42"/>
        <v>1164758</v>
      </c>
      <c r="H168" s="77">
        <f t="shared" si="42"/>
        <v>1816649</v>
      </c>
      <c r="I168" s="77">
        <f t="shared" si="42"/>
        <v>1816649</v>
      </c>
    </row>
    <row r="169" spans="1:9" ht="80.25" customHeight="1">
      <c r="A169" s="60" t="s">
        <v>218</v>
      </c>
      <c r="B169" s="56" t="s">
        <v>222</v>
      </c>
      <c r="C169" s="47">
        <v>100</v>
      </c>
      <c r="D169" s="47"/>
      <c r="E169" s="77">
        <v>1498329</v>
      </c>
      <c r="F169" s="91">
        <v>1075878</v>
      </c>
      <c r="G169" s="91">
        <v>1075878</v>
      </c>
      <c r="H169" s="77">
        <v>1477769</v>
      </c>
      <c r="I169" s="77">
        <v>1477769</v>
      </c>
    </row>
    <row r="170" spans="1:9" ht="53.25" customHeight="1">
      <c r="A170" s="60" t="s">
        <v>219</v>
      </c>
      <c r="B170" s="56" t="s">
        <v>222</v>
      </c>
      <c r="C170" s="47">
        <v>200</v>
      </c>
      <c r="D170" s="47"/>
      <c r="E170" s="77">
        <v>100000</v>
      </c>
      <c r="F170" s="91">
        <v>88880</v>
      </c>
      <c r="G170" s="91">
        <v>88880</v>
      </c>
      <c r="H170" s="77">
        <v>338880</v>
      </c>
      <c r="I170" s="77">
        <v>338880</v>
      </c>
    </row>
    <row r="171" spans="1:9" ht="53.25" customHeight="1">
      <c r="A171" s="59" t="s">
        <v>13</v>
      </c>
      <c r="B171" s="19" t="s">
        <v>139</v>
      </c>
      <c r="C171" s="50"/>
      <c r="D171" s="50"/>
      <c r="E171" s="83">
        <f>E172</f>
        <v>200000</v>
      </c>
      <c r="F171" s="83">
        <f t="shared" ref="F171:G171" si="43">F173</f>
        <v>200000</v>
      </c>
      <c r="G171" s="83">
        <f t="shared" si="43"/>
        <v>200000</v>
      </c>
      <c r="H171" s="83">
        <f t="shared" ref="H171:I171" si="44">H172</f>
        <v>200000</v>
      </c>
      <c r="I171" s="83">
        <f t="shared" si="44"/>
        <v>200000</v>
      </c>
    </row>
    <row r="172" spans="1:9" ht="40.5" customHeight="1">
      <c r="A172" s="35" t="s">
        <v>140</v>
      </c>
      <c r="B172" s="8" t="s">
        <v>141</v>
      </c>
      <c r="C172" s="47"/>
      <c r="D172" s="47"/>
      <c r="E172" s="77">
        <f>E173</f>
        <v>200000</v>
      </c>
      <c r="F172" s="77">
        <f t="shared" ref="F172:I173" si="45">F173</f>
        <v>200000</v>
      </c>
      <c r="G172" s="77">
        <f t="shared" si="45"/>
        <v>200000</v>
      </c>
      <c r="H172" s="77">
        <f t="shared" si="45"/>
        <v>200000</v>
      </c>
      <c r="I172" s="77">
        <f t="shared" si="45"/>
        <v>200000</v>
      </c>
    </row>
    <row r="173" spans="1:9" ht="24.75" customHeight="1">
      <c r="A173" s="22" t="s">
        <v>142</v>
      </c>
      <c r="B173" s="8" t="s">
        <v>143</v>
      </c>
      <c r="C173" s="47"/>
      <c r="D173" s="47"/>
      <c r="E173" s="77">
        <f>E174</f>
        <v>200000</v>
      </c>
      <c r="F173" s="77">
        <f t="shared" si="45"/>
        <v>200000</v>
      </c>
      <c r="G173" s="77">
        <f t="shared" si="45"/>
        <v>200000</v>
      </c>
      <c r="H173" s="77">
        <f t="shared" si="45"/>
        <v>200000</v>
      </c>
      <c r="I173" s="77">
        <f t="shared" si="45"/>
        <v>200000</v>
      </c>
    </row>
    <row r="174" spans="1:9" ht="42.75" customHeight="1">
      <c r="A174" s="22" t="s">
        <v>189</v>
      </c>
      <c r="B174" s="8" t="s">
        <v>144</v>
      </c>
      <c r="C174" s="47">
        <v>800</v>
      </c>
      <c r="D174" s="47"/>
      <c r="E174" s="77">
        <v>200000</v>
      </c>
      <c r="F174" s="77">
        <v>200000</v>
      </c>
      <c r="G174" s="77">
        <v>200000</v>
      </c>
      <c r="H174" s="77">
        <v>200000</v>
      </c>
      <c r="I174" s="77">
        <v>200000</v>
      </c>
    </row>
    <row r="175" spans="1:9" ht="78.75" customHeight="1">
      <c r="A175" s="40" t="s">
        <v>228</v>
      </c>
      <c r="B175" s="49" t="s">
        <v>191</v>
      </c>
      <c r="C175" s="50"/>
      <c r="D175" s="50"/>
      <c r="E175" s="79">
        <f t="shared" ref="E175:I177" si="46">E176</f>
        <v>46000</v>
      </c>
      <c r="F175" s="79">
        <f t="shared" si="46"/>
        <v>46000</v>
      </c>
      <c r="G175" s="79">
        <f t="shared" si="46"/>
        <v>46000</v>
      </c>
      <c r="H175" s="79">
        <f t="shared" si="46"/>
        <v>46000</v>
      </c>
      <c r="I175" s="79">
        <f t="shared" si="46"/>
        <v>46000</v>
      </c>
    </row>
    <row r="176" spans="1:9" ht="37.5">
      <c r="A176" s="34" t="s">
        <v>192</v>
      </c>
      <c r="B176" s="8" t="s">
        <v>193</v>
      </c>
      <c r="C176" s="47"/>
      <c r="D176" s="47"/>
      <c r="E176" s="77">
        <f t="shared" si="46"/>
        <v>46000</v>
      </c>
      <c r="F176" s="77">
        <f t="shared" si="46"/>
        <v>46000</v>
      </c>
      <c r="G176" s="77">
        <f t="shared" si="46"/>
        <v>46000</v>
      </c>
      <c r="H176" s="77">
        <f t="shared" si="46"/>
        <v>46000</v>
      </c>
      <c r="I176" s="77">
        <f t="shared" si="46"/>
        <v>46000</v>
      </c>
    </row>
    <row r="177" spans="1:9" ht="54.75" customHeight="1">
      <c r="A177" s="48" t="s">
        <v>194</v>
      </c>
      <c r="B177" s="8" t="s">
        <v>195</v>
      </c>
      <c r="C177" s="47"/>
      <c r="D177" s="47"/>
      <c r="E177" s="77">
        <f t="shared" si="46"/>
        <v>46000</v>
      </c>
      <c r="F177" s="77">
        <f t="shared" si="46"/>
        <v>46000</v>
      </c>
      <c r="G177" s="77">
        <f t="shared" si="46"/>
        <v>46000</v>
      </c>
      <c r="H177" s="77">
        <f t="shared" si="46"/>
        <v>46000</v>
      </c>
      <c r="I177" s="77">
        <f t="shared" si="46"/>
        <v>46000</v>
      </c>
    </row>
    <row r="178" spans="1:9" ht="75" customHeight="1">
      <c r="A178" s="48" t="s">
        <v>393</v>
      </c>
      <c r="B178" s="8" t="s">
        <v>196</v>
      </c>
      <c r="C178" s="47">
        <v>300</v>
      </c>
      <c r="D178" s="47"/>
      <c r="E178" s="77">
        <v>46000</v>
      </c>
      <c r="F178" s="91">
        <v>46000</v>
      </c>
      <c r="G178" s="91">
        <v>46000</v>
      </c>
      <c r="H178" s="77">
        <v>46000</v>
      </c>
      <c r="I178" s="77">
        <v>46000</v>
      </c>
    </row>
    <row r="179" spans="1:9" ht="63.75" customHeight="1">
      <c r="A179" s="61" t="s">
        <v>229</v>
      </c>
      <c r="B179" s="19" t="s">
        <v>232</v>
      </c>
      <c r="C179" s="50"/>
      <c r="D179" s="50"/>
      <c r="E179" s="79">
        <f t="shared" ref="E179:I180" si="47">E180</f>
        <v>0</v>
      </c>
      <c r="F179" s="79">
        <f t="shared" si="47"/>
        <v>0</v>
      </c>
      <c r="G179" s="79">
        <f t="shared" si="47"/>
        <v>0</v>
      </c>
      <c r="H179" s="79">
        <f t="shared" si="47"/>
        <v>0</v>
      </c>
      <c r="I179" s="79">
        <f t="shared" si="47"/>
        <v>0</v>
      </c>
    </row>
    <row r="180" spans="1:9" ht="37.5">
      <c r="A180" s="62" t="s">
        <v>230</v>
      </c>
      <c r="B180" s="8" t="s">
        <v>233</v>
      </c>
      <c r="C180" s="47"/>
      <c r="D180" s="47"/>
      <c r="E180" s="77">
        <f>E181</f>
        <v>0</v>
      </c>
      <c r="F180" s="77">
        <f t="shared" si="47"/>
        <v>0</v>
      </c>
      <c r="G180" s="77">
        <f t="shared" si="47"/>
        <v>0</v>
      </c>
      <c r="H180" s="77">
        <f t="shared" si="47"/>
        <v>0</v>
      </c>
      <c r="I180" s="77">
        <f t="shared" si="47"/>
        <v>0</v>
      </c>
    </row>
    <row r="181" spans="1:9" ht="39.75" customHeight="1">
      <c r="A181" s="48" t="s">
        <v>231</v>
      </c>
      <c r="B181" s="8" t="s">
        <v>234</v>
      </c>
      <c r="C181" s="47"/>
      <c r="D181" s="47"/>
      <c r="E181" s="77">
        <v>0</v>
      </c>
      <c r="F181" s="77">
        <v>0</v>
      </c>
      <c r="G181" s="77">
        <v>0</v>
      </c>
      <c r="H181" s="77">
        <v>0</v>
      </c>
      <c r="I181" s="77">
        <v>0</v>
      </c>
    </row>
    <row r="182" spans="1:9" ht="56.25">
      <c r="A182" s="61" t="s">
        <v>239</v>
      </c>
      <c r="B182" s="19" t="s">
        <v>235</v>
      </c>
      <c r="C182" s="50"/>
      <c r="D182" s="50"/>
      <c r="E182" s="79">
        <f t="shared" ref="E182:I184" si="48">E183</f>
        <v>236000</v>
      </c>
      <c r="F182" s="79">
        <f t="shared" si="48"/>
        <v>236000</v>
      </c>
      <c r="G182" s="79">
        <f t="shared" si="48"/>
        <v>236000</v>
      </c>
      <c r="H182" s="79">
        <f t="shared" si="48"/>
        <v>236000</v>
      </c>
      <c r="I182" s="79">
        <f t="shared" si="48"/>
        <v>236000</v>
      </c>
    </row>
    <row r="183" spans="1:9" ht="75">
      <c r="A183" s="62" t="s">
        <v>240</v>
      </c>
      <c r="B183" s="8" t="s">
        <v>236</v>
      </c>
      <c r="C183" s="47"/>
      <c r="D183" s="47"/>
      <c r="E183" s="77">
        <f t="shared" si="48"/>
        <v>236000</v>
      </c>
      <c r="F183" s="77">
        <f t="shared" si="48"/>
        <v>236000</v>
      </c>
      <c r="G183" s="77">
        <f t="shared" si="48"/>
        <v>236000</v>
      </c>
      <c r="H183" s="77">
        <f t="shared" si="48"/>
        <v>236000</v>
      </c>
      <c r="I183" s="77">
        <f t="shared" si="48"/>
        <v>236000</v>
      </c>
    </row>
    <row r="184" spans="1:9" ht="75">
      <c r="A184" s="48" t="s">
        <v>241</v>
      </c>
      <c r="B184" s="8" t="s">
        <v>237</v>
      </c>
      <c r="C184" s="47"/>
      <c r="D184" s="47"/>
      <c r="E184" s="77">
        <f t="shared" si="48"/>
        <v>236000</v>
      </c>
      <c r="F184" s="77">
        <f t="shared" si="48"/>
        <v>236000</v>
      </c>
      <c r="G184" s="77">
        <f t="shared" si="48"/>
        <v>236000</v>
      </c>
      <c r="H184" s="77">
        <f t="shared" si="48"/>
        <v>236000</v>
      </c>
      <c r="I184" s="77">
        <f t="shared" si="48"/>
        <v>236000</v>
      </c>
    </row>
    <row r="185" spans="1:9" ht="68.25" customHeight="1">
      <c r="A185" s="48" t="s">
        <v>244</v>
      </c>
      <c r="B185" s="8" t="s">
        <v>238</v>
      </c>
      <c r="C185" s="47">
        <v>200</v>
      </c>
      <c r="D185" s="47"/>
      <c r="E185" s="77">
        <v>236000</v>
      </c>
      <c r="F185" s="91">
        <v>236000</v>
      </c>
      <c r="G185" s="91">
        <v>236000</v>
      </c>
      <c r="H185" s="77">
        <v>236000</v>
      </c>
      <c r="I185" s="77">
        <v>236000</v>
      </c>
    </row>
    <row r="186" spans="1:9" ht="75">
      <c r="A186" s="61" t="s">
        <v>247</v>
      </c>
      <c r="B186" s="19" t="s">
        <v>251</v>
      </c>
      <c r="C186" s="50"/>
      <c r="D186" s="50"/>
      <c r="E186" s="79">
        <f>E187+E190</f>
        <v>2160602.06</v>
      </c>
      <c r="F186" s="79">
        <f t="shared" ref="E186:I188" si="49">F187</f>
        <v>0</v>
      </c>
      <c r="G186" s="79">
        <f t="shared" si="49"/>
        <v>0</v>
      </c>
      <c r="H186" s="79">
        <f t="shared" ref="H186:I186" si="50">H187+H190</f>
        <v>278801.75</v>
      </c>
      <c r="I186" s="79">
        <f t="shared" si="50"/>
        <v>0</v>
      </c>
    </row>
    <row r="187" spans="1:9" ht="56.25">
      <c r="A187" s="62" t="s">
        <v>248</v>
      </c>
      <c r="B187" s="8" t="s">
        <v>252</v>
      </c>
      <c r="C187" s="47"/>
      <c r="D187" s="47"/>
      <c r="E187" s="77">
        <f t="shared" si="49"/>
        <v>0</v>
      </c>
      <c r="F187" s="77">
        <f t="shared" si="49"/>
        <v>0</v>
      </c>
      <c r="G187" s="77">
        <f t="shared" si="49"/>
        <v>0</v>
      </c>
      <c r="H187" s="77">
        <f t="shared" si="49"/>
        <v>0</v>
      </c>
      <c r="I187" s="77">
        <f t="shared" si="49"/>
        <v>0</v>
      </c>
    </row>
    <row r="188" spans="1:9" ht="56.25">
      <c r="A188" s="48" t="s">
        <v>249</v>
      </c>
      <c r="B188" s="8" t="s">
        <v>253</v>
      </c>
      <c r="C188" s="47"/>
      <c r="D188" s="47"/>
      <c r="E188" s="77">
        <f t="shared" si="49"/>
        <v>0</v>
      </c>
      <c r="F188" s="77">
        <f t="shared" si="49"/>
        <v>0</v>
      </c>
      <c r="G188" s="77">
        <f t="shared" si="49"/>
        <v>0</v>
      </c>
      <c r="H188" s="77">
        <f t="shared" si="49"/>
        <v>0</v>
      </c>
      <c r="I188" s="77">
        <f t="shared" si="49"/>
        <v>0</v>
      </c>
    </row>
    <row r="189" spans="1:9" ht="75">
      <c r="A189" s="48" t="s">
        <v>250</v>
      </c>
      <c r="B189" s="8" t="s">
        <v>254</v>
      </c>
      <c r="C189" s="47">
        <v>200</v>
      </c>
      <c r="D189" s="47"/>
      <c r="E189" s="87"/>
      <c r="F189" s="91"/>
      <c r="G189" s="91"/>
      <c r="H189" s="87"/>
      <c r="I189" s="87"/>
    </row>
    <row r="190" spans="1:9" ht="56.25">
      <c r="A190" s="48" t="s">
        <v>340</v>
      </c>
      <c r="B190" s="97" t="s">
        <v>341</v>
      </c>
      <c r="C190" s="47"/>
      <c r="D190" s="47"/>
      <c r="E190" s="87">
        <f>E191</f>
        <v>2160602.06</v>
      </c>
      <c r="F190" s="91"/>
      <c r="G190" s="91"/>
      <c r="H190" s="87">
        <f t="shared" ref="H190:I190" si="51">H191</f>
        <v>278801.75</v>
      </c>
      <c r="I190" s="87">
        <f t="shared" si="51"/>
        <v>0</v>
      </c>
    </row>
    <row r="191" spans="1:9" ht="56.25">
      <c r="A191" s="14" t="s">
        <v>324</v>
      </c>
      <c r="B191" s="92" t="s">
        <v>342</v>
      </c>
      <c r="C191" s="98">
        <v>200</v>
      </c>
      <c r="D191" s="98"/>
      <c r="E191" s="99">
        <v>2160602.06</v>
      </c>
      <c r="F191" s="91"/>
      <c r="G191" s="91"/>
      <c r="H191" s="99">
        <v>278801.75</v>
      </c>
      <c r="I191" s="99"/>
    </row>
    <row r="192" spans="1:9" ht="75">
      <c r="A192" s="61" t="s">
        <v>374</v>
      </c>
      <c r="B192" s="19" t="s">
        <v>257</v>
      </c>
      <c r="C192" s="50"/>
      <c r="D192" s="50"/>
      <c r="E192" s="79">
        <f t="shared" ref="E192:I194" si="52">E193</f>
        <v>18500</v>
      </c>
      <c r="F192" s="79">
        <f t="shared" si="52"/>
        <v>18500</v>
      </c>
      <c r="G192" s="79">
        <f t="shared" si="52"/>
        <v>18500</v>
      </c>
      <c r="H192" s="79">
        <f t="shared" si="52"/>
        <v>18500</v>
      </c>
      <c r="I192" s="79">
        <f t="shared" si="52"/>
        <v>18500</v>
      </c>
    </row>
    <row r="193" spans="1:9" ht="37.5">
      <c r="A193" s="62" t="s">
        <v>375</v>
      </c>
      <c r="B193" s="8" t="s">
        <v>258</v>
      </c>
      <c r="C193" s="47"/>
      <c r="D193" s="47"/>
      <c r="E193" s="77">
        <f t="shared" si="52"/>
        <v>18500</v>
      </c>
      <c r="F193" s="77">
        <f t="shared" si="52"/>
        <v>18500</v>
      </c>
      <c r="G193" s="77">
        <f t="shared" si="52"/>
        <v>18500</v>
      </c>
      <c r="H193" s="77">
        <f t="shared" si="52"/>
        <v>18500</v>
      </c>
      <c r="I193" s="77">
        <f t="shared" si="52"/>
        <v>18500</v>
      </c>
    </row>
    <row r="194" spans="1:9" ht="37.5">
      <c r="A194" s="48" t="s">
        <v>376</v>
      </c>
      <c r="B194" s="8" t="s">
        <v>259</v>
      </c>
      <c r="C194" s="47"/>
      <c r="D194" s="47"/>
      <c r="E194" s="77">
        <f t="shared" si="52"/>
        <v>18500</v>
      </c>
      <c r="F194" s="77">
        <f t="shared" si="52"/>
        <v>18500</v>
      </c>
      <c r="G194" s="77">
        <f t="shared" si="52"/>
        <v>18500</v>
      </c>
      <c r="H194" s="77">
        <f t="shared" si="52"/>
        <v>18500</v>
      </c>
      <c r="I194" s="77">
        <f t="shared" si="52"/>
        <v>18500</v>
      </c>
    </row>
    <row r="195" spans="1:9" ht="78" customHeight="1">
      <c r="A195" s="29" t="s">
        <v>394</v>
      </c>
      <c r="B195" s="8" t="s">
        <v>260</v>
      </c>
      <c r="C195" s="47">
        <v>600</v>
      </c>
      <c r="D195" s="47"/>
      <c r="E195" s="77">
        <v>18500</v>
      </c>
      <c r="F195" s="91">
        <v>18500</v>
      </c>
      <c r="G195" s="91">
        <v>18500</v>
      </c>
      <c r="H195" s="77">
        <v>18500</v>
      </c>
      <c r="I195" s="77">
        <v>18500</v>
      </c>
    </row>
    <row r="196" spans="1:9" ht="56.25">
      <c r="A196" s="30" t="s">
        <v>14</v>
      </c>
      <c r="B196" s="19" t="s">
        <v>145</v>
      </c>
      <c r="C196" s="50"/>
      <c r="D196" s="125"/>
      <c r="E196" s="79">
        <f>E197+E209+E213</f>
        <v>42547891.750000007</v>
      </c>
      <c r="F196" s="79">
        <f>SUM(F214:F218)</f>
        <v>18355.080000000002</v>
      </c>
      <c r="G196" s="79">
        <f>SUM(G214:G218)</f>
        <v>18000</v>
      </c>
      <c r="H196" s="79">
        <f>H197+H209+H213</f>
        <v>33804900.390000001</v>
      </c>
      <c r="I196" s="79">
        <f>I197+I209+I213</f>
        <v>32934777.190000001</v>
      </c>
    </row>
    <row r="197" spans="1:9" ht="48" customHeight="1">
      <c r="A197" s="106" t="s">
        <v>346</v>
      </c>
      <c r="B197" s="19" t="s">
        <v>349</v>
      </c>
      <c r="C197" s="50"/>
      <c r="D197" s="50"/>
      <c r="E197" s="79">
        <f>SUM(E198:E208)</f>
        <v>40408022.790000007</v>
      </c>
      <c r="F197" s="79"/>
      <c r="G197" s="79"/>
      <c r="H197" s="79">
        <f t="shared" ref="H197:I197" si="53">SUM(H198:H208)</f>
        <v>32362349.190000001</v>
      </c>
      <c r="I197" s="79">
        <f t="shared" si="53"/>
        <v>31542349.190000001</v>
      </c>
    </row>
    <row r="198" spans="1:9" ht="93.75">
      <c r="A198" s="27" t="s">
        <v>410</v>
      </c>
      <c r="B198" s="8" t="s">
        <v>350</v>
      </c>
      <c r="C198" s="47">
        <v>100</v>
      </c>
      <c r="D198" s="47"/>
      <c r="E198" s="77">
        <v>24360346</v>
      </c>
      <c r="F198" s="91">
        <v>15406580</v>
      </c>
      <c r="G198" s="91">
        <v>14406235</v>
      </c>
      <c r="H198" s="77">
        <v>24271986</v>
      </c>
      <c r="I198" s="77">
        <v>24271986</v>
      </c>
    </row>
    <row r="199" spans="1:9" ht="72.75" customHeight="1">
      <c r="A199" s="27" t="s">
        <v>411</v>
      </c>
      <c r="B199" s="8" t="s">
        <v>351</v>
      </c>
      <c r="C199" s="47">
        <v>200</v>
      </c>
      <c r="D199" s="47"/>
      <c r="E199" s="77">
        <v>2250000</v>
      </c>
      <c r="F199" s="91">
        <v>1683770</v>
      </c>
      <c r="G199" s="91">
        <v>1683770</v>
      </c>
      <c r="H199" s="77">
        <v>310000</v>
      </c>
      <c r="I199" s="77">
        <v>310000</v>
      </c>
    </row>
    <row r="200" spans="1:9" ht="37.5">
      <c r="A200" s="23" t="s">
        <v>412</v>
      </c>
      <c r="B200" s="8" t="s">
        <v>350</v>
      </c>
      <c r="C200" s="47">
        <v>800</v>
      </c>
      <c r="D200" s="47"/>
      <c r="E200" s="77">
        <v>170000</v>
      </c>
      <c r="F200" s="91">
        <v>60000</v>
      </c>
      <c r="G200" s="91">
        <v>60000</v>
      </c>
      <c r="H200" s="77">
        <v>170000</v>
      </c>
      <c r="I200" s="77"/>
    </row>
    <row r="201" spans="1:9" ht="93.75">
      <c r="A201" s="17" t="s">
        <v>115</v>
      </c>
      <c r="B201" s="21" t="s">
        <v>352</v>
      </c>
      <c r="C201" s="67">
        <v>100</v>
      </c>
      <c r="D201" s="67"/>
      <c r="E201" s="77">
        <v>2506941</v>
      </c>
      <c r="F201" s="91">
        <v>1826243</v>
      </c>
      <c r="G201" s="91">
        <v>1826243</v>
      </c>
      <c r="H201" s="77">
        <v>2506941</v>
      </c>
      <c r="I201" s="77">
        <v>2506941</v>
      </c>
    </row>
    <row r="202" spans="1:9" ht="112.5">
      <c r="A202" s="17" t="s">
        <v>154</v>
      </c>
      <c r="B202" s="8" t="s">
        <v>353</v>
      </c>
      <c r="C202" s="67">
        <v>100</v>
      </c>
      <c r="D202" s="67"/>
      <c r="E202" s="77">
        <v>296603</v>
      </c>
      <c r="F202" s="91"/>
      <c r="G202" s="91"/>
      <c r="H202" s="77"/>
      <c r="I202" s="77"/>
    </row>
    <row r="203" spans="1:9" ht="112.5">
      <c r="A203" s="14" t="s">
        <v>116</v>
      </c>
      <c r="B203" s="8" t="s">
        <v>354</v>
      </c>
      <c r="C203" s="47">
        <v>100</v>
      </c>
      <c r="D203" s="121"/>
      <c r="E203" s="77">
        <v>492059.6</v>
      </c>
      <c r="F203" s="91">
        <v>485625.07</v>
      </c>
      <c r="G203" s="91">
        <v>485625.07</v>
      </c>
      <c r="H203" s="77">
        <v>511363</v>
      </c>
      <c r="I203" s="77">
        <v>511363</v>
      </c>
    </row>
    <row r="204" spans="1:9" ht="75">
      <c r="A204" s="14" t="s">
        <v>290</v>
      </c>
      <c r="B204" s="8" t="s">
        <v>354</v>
      </c>
      <c r="C204" s="47">
        <v>200</v>
      </c>
      <c r="D204" s="47"/>
      <c r="E204" s="77">
        <v>25853.39</v>
      </c>
      <c r="F204" s="91">
        <v>26313.89</v>
      </c>
      <c r="G204" s="91">
        <v>26313.89</v>
      </c>
      <c r="H204" s="77">
        <v>25839.39</v>
      </c>
      <c r="I204" s="77">
        <v>25839.39</v>
      </c>
    </row>
    <row r="205" spans="1:9" ht="56.25">
      <c r="A205" s="22" t="s">
        <v>165</v>
      </c>
      <c r="B205" s="8" t="s">
        <v>355</v>
      </c>
      <c r="C205" s="47">
        <v>200</v>
      </c>
      <c r="D205" s="47"/>
      <c r="E205" s="77">
        <v>4513.8</v>
      </c>
      <c r="F205" s="91">
        <v>4718.3999999999996</v>
      </c>
      <c r="G205" s="91">
        <v>4718.3999999999996</v>
      </c>
      <c r="H205" s="77">
        <v>4513.8</v>
      </c>
      <c r="I205" s="77">
        <v>4513.8</v>
      </c>
    </row>
    <row r="206" spans="1:9" ht="93.75">
      <c r="A206" s="22" t="s">
        <v>319</v>
      </c>
      <c r="B206" s="92" t="s">
        <v>356</v>
      </c>
      <c r="C206" s="86">
        <v>100</v>
      </c>
      <c r="D206" s="86"/>
      <c r="E206" s="77">
        <v>4661706</v>
      </c>
      <c r="F206" s="91">
        <v>4018739</v>
      </c>
      <c r="G206" s="91">
        <v>4018739</v>
      </c>
      <c r="H206" s="77">
        <v>3911706</v>
      </c>
      <c r="I206" s="77">
        <v>3911706</v>
      </c>
    </row>
    <row r="207" spans="1:9" ht="56.25">
      <c r="A207" s="28" t="s">
        <v>320</v>
      </c>
      <c r="B207" s="92" t="s">
        <v>356</v>
      </c>
      <c r="C207" s="86">
        <v>200</v>
      </c>
      <c r="D207" s="86"/>
      <c r="E207" s="77">
        <v>5500000</v>
      </c>
      <c r="F207" s="91">
        <v>1074530</v>
      </c>
      <c r="G207" s="91">
        <v>2224845</v>
      </c>
      <c r="H207" s="77">
        <v>510000</v>
      </c>
      <c r="I207" s="77"/>
    </row>
    <row r="208" spans="1:9" ht="37.5">
      <c r="A208" s="94" t="s">
        <v>321</v>
      </c>
      <c r="B208" s="92" t="s">
        <v>356</v>
      </c>
      <c r="C208" s="86">
        <v>800</v>
      </c>
      <c r="D208" s="86"/>
      <c r="E208" s="77">
        <v>140000</v>
      </c>
      <c r="F208" s="91">
        <v>140000</v>
      </c>
      <c r="G208" s="91">
        <v>140000</v>
      </c>
      <c r="H208" s="77">
        <v>140000</v>
      </c>
      <c r="I208" s="77"/>
    </row>
    <row r="209" spans="1:9" ht="37.5">
      <c r="A209" s="30" t="s">
        <v>347</v>
      </c>
      <c r="B209" s="19" t="s">
        <v>357</v>
      </c>
      <c r="C209" s="50"/>
      <c r="D209" s="50"/>
      <c r="E209" s="79">
        <f>SUM(E210:E212)</f>
        <v>1679030.45</v>
      </c>
      <c r="F209" s="79"/>
      <c r="G209" s="79"/>
      <c r="H209" s="79">
        <f>SUM(H210:H212)</f>
        <v>1342428</v>
      </c>
      <c r="I209" s="79">
        <f>SUM(I210:I212)</f>
        <v>1342428</v>
      </c>
    </row>
    <row r="210" spans="1:9" ht="93.75">
      <c r="A210" s="89" t="s">
        <v>291</v>
      </c>
      <c r="B210" s="8" t="s">
        <v>358</v>
      </c>
      <c r="C210" s="74">
        <v>100</v>
      </c>
      <c r="D210" s="74"/>
      <c r="E210" s="77">
        <v>1337428</v>
      </c>
      <c r="F210" s="77">
        <v>876301</v>
      </c>
      <c r="G210" s="77">
        <v>876301</v>
      </c>
      <c r="H210" s="77">
        <v>1337428</v>
      </c>
      <c r="I210" s="77">
        <v>1337428</v>
      </c>
    </row>
    <row r="211" spans="1:9" ht="56.25">
      <c r="A211" s="89" t="s">
        <v>367</v>
      </c>
      <c r="B211" s="8" t="s">
        <v>358</v>
      </c>
      <c r="C211" s="74">
        <v>200</v>
      </c>
      <c r="D211" s="74"/>
      <c r="E211" s="77">
        <v>45000</v>
      </c>
      <c r="F211" s="77"/>
      <c r="G211" s="77"/>
      <c r="H211" s="77">
        <v>5000</v>
      </c>
      <c r="I211" s="77">
        <v>5000</v>
      </c>
    </row>
    <row r="212" spans="1:9" ht="131.25">
      <c r="A212" s="89" t="s">
        <v>343</v>
      </c>
      <c r="B212" s="8" t="s">
        <v>359</v>
      </c>
      <c r="C212" s="74">
        <v>100</v>
      </c>
      <c r="D212" s="74"/>
      <c r="E212" s="77">
        <v>296602.45</v>
      </c>
      <c r="F212" s="77"/>
      <c r="G212" s="77"/>
      <c r="H212" s="77"/>
      <c r="I212" s="77"/>
    </row>
    <row r="213" spans="1:9" ht="56.25">
      <c r="A213" s="107" t="s">
        <v>348</v>
      </c>
      <c r="B213" s="108" t="s">
        <v>360</v>
      </c>
      <c r="C213" s="86"/>
      <c r="D213" s="123"/>
      <c r="E213" s="79">
        <f>SUM(E214:E219)</f>
        <v>460838.51</v>
      </c>
      <c r="F213" s="79"/>
      <c r="G213" s="79"/>
      <c r="H213" s="79">
        <f>SUM(H214:H218)</f>
        <v>100123.2</v>
      </c>
      <c r="I213" s="79">
        <f>SUM(I214:I218)</f>
        <v>50000</v>
      </c>
    </row>
    <row r="214" spans="1:9" ht="56.25">
      <c r="A214" s="14" t="s">
        <v>146</v>
      </c>
      <c r="B214" s="8" t="s">
        <v>361</v>
      </c>
      <c r="C214" s="47">
        <v>800</v>
      </c>
      <c r="D214" s="47"/>
      <c r="E214" s="77">
        <v>50000</v>
      </c>
      <c r="F214" s="91">
        <v>18000</v>
      </c>
      <c r="G214" s="91">
        <v>18000</v>
      </c>
      <c r="H214" s="77">
        <v>50000</v>
      </c>
      <c r="I214" s="77">
        <v>50000</v>
      </c>
    </row>
    <row r="215" spans="1:9" ht="56.25">
      <c r="A215" s="9" t="s">
        <v>213</v>
      </c>
      <c r="B215" s="8" t="s">
        <v>362</v>
      </c>
      <c r="C215" s="73">
        <v>200</v>
      </c>
      <c r="D215" s="73"/>
      <c r="E215" s="87">
        <v>100000</v>
      </c>
      <c r="F215" s="91"/>
      <c r="G215" s="91"/>
      <c r="H215" s="87">
        <v>50000</v>
      </c>
      <c r="I215" s="87"/>
    </row>
    <row r="216" spans="1:9" ht="56.25">
      <c r="A216" s="9" t="s">
        <v>117</v>
      </c>
      <c r="B216" s="8" t="s">
        <v>368</v>
      </c>
      <c r="C216" s="47">
        <v>300</v>
      </c>
      <c r="D216" s="47"/>
      <c r="E216" s="77">
        <v>20000</v>
      </c>
      <c r="F216" s="91"/>
      <c r="G216" s="91"/>
      <c r="H216" s="87"/>
      <c r="I216" s="87"/>
    </row>
    <row r="217" spans="1:9" ht="71.25" customHeight="1">
      <c r="A217" s="9" t="s">
        <v>379</v>
      </c>
      <c r="B217" s="41" t="s">
        <v>369</v>
      </c>
      <c r="C217" s="47">
        <v>200</v>
      </c>
      <c r="D217" s="121"/>
      <c r="E217" s="77">
        <v>200000</v>
      </c>
      <c r="F217" s="91"/>
      <c r="G217" s="91"/>
      <c r="H217" s="87"/>
      <c r="I217" s="87"/>
    </row>
    <row r="218" spans="1:9" ht="75">
      <c r="A218" s="27" t="s">
        <v>307</v>
      </c>
      <c r="B218" s="55" t="s">
        <v>363</v>
      </c>
      <c r="C218" s="47">
        <v>200</v>
      </c>
      <c r="D218" s="47"/>
      <c r="E218" s="101">
        <v>838.51</v>
      </c>
      <c r="F218" s="91">
        <v>355.08</v>
      </c>
      <c r="G218" s="91"/>
      <c r="H218" s="101">
        <v>123.2</v>
      </c>
      <c r="I218" s="101"/>
    </row>
    <row r="219" spans="1:9" ht="75">
      <c r="A219" s="27" t="s">
        <v>380</v>
      </c>
      <c r="B219" s="8" t="s">
        <v>390</v>
      </c>
      <c r="C219" s="67">
        <v>300</v>
      </c>
      <c r="D219" s="122"/>
      <c r="E219" s="110">
        <v>90000</v>
      </c>
      <c r="F219" s="111"/>
      <c r="G219" s="111"/>
      <c r="H219" s="110"/>
      <c r="I219" s="110"/>
    </row>
    <row r="220" spans="1:9" ht="15.75">
      <c r="A220" s="3" t="s">
        <v>0</v>
      </c>
      <c r="B220" s="4"/>
      <c r="C220" s="75"/>
      <c r="D220" s="90">
        <f>D10+D71+D94+D104+D116+D125+D139+D159+D171+D196+D175+D179+D182+D186+D192</f>
        <v>3357484</v>
      </c>
      <c r="E220" s="90">
        <f>E10+E71+E94+E104+E116+E125+E139+E159+E171+E196+E175+E179+E182+E186+E192</f>
        <v>177725706.32000002</v>
      </c>
      <c r="F220" s="90" t="e">
        <f>F10+F71+F94+F104+F116+F125+#REF!+F139+#REF!+F159+F171+F196+F175+F179+F182+F186+F192</f>
        <v>#REF!</v>
      </c>
      <c r="G220" s="90" t="e">
        <f>G10+G71+G94+G104+G116+G125+#REF!+G139+#REF!+G159+G171+G196+G175+G179+G182+G186+G192</f>
        <v>#REF!</v>
      </c>
      <c r="H220" s="90" t="e">
        <f>H10+H71+H94+H104+H116+H125+#REF!+H139+#REF!+H159+H171+H196+H175+H179+H182+H186+H192</f>
        <v>#REF!</v>
      </c>
      <c r="I220" s="90" t="e">
        <f>I10+I71+I94+I104+I116+I125+#REF!+I139+#REF!+I159+I171+I196+I175+I179+I182+I186+I192</f>
        <v>#REF!</v>
      </c>
    </row>
  </sheetData>
  <mergeCells count="10">
    <mergeCell ref="G8:G9"/>
    <mergeCell ref="H8:H9"/>
    <mergeCell ref="I8:I9"/>
    <mergeCell ref="A5:C6"/>
    <mergeCell ref="A7:C7"/>
    <mergeCell ref="E8:E9"/>
    <mergeCell ref="F8:F9"/>
    <mergeCell ref="A8:A9"/>
    <mergeCell ref="B8:B9"/>
    <mergeCell ref="C8:C9"/>
  </mergeCells>
  <pageMargins left="0.70866141732283472" right="0.15748031496062992" top="0.27559055118110237" bottom="0.43307086614173229" header="0.15748031496062992" footer="0.31496062992125984"/>
  <pageSetup paperSize="9" scale="58"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2023-12-19T06:35:39Z</cp:lastPrinted>
  <dcterms:created xsi:type="dcterms:W3CDTF">2008-10-31T06:19:29Z</dcterms:created>
  <dcterms:modified xsi:type="dcterms:W3CDTF">2024-04-02T12:54:46Z</dcterms:modified>
</cp:coreProperties>
</file>