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20" windowWidth="19032" windowHeight="12012"/>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G165" i="10"/>
  <c r="H29"/>
  <c r="H92"/>
  <c r="H50" l="1"/>
  <c r="H78" l="1"/>
  <c r="L161"/>
  <c r="K161"/>
  <c r="H161"/>
  <c r="L92" l="1"/>
  <c r="K92"/>
  <c r="H32"/>
  <c r="L24"/>
  <c r="L22" s="1"/>
  <c r="K24"/>
  <c r="K22" s="1"/>
  <c r="H24"/>
  <c r="H22" s="1"/>
  <c r="L136"/>
  <c r="K136"/>
  <c r="H136"/>
  <c r="L160"/>
  <c r="K160"/>
  <c r="L156"/>
  <c r="K156"/>
  <c r="L153"/>
  <c r="K153"/>
  <c r="L150"/>
  <c r="K150"/>
  <c r="L144"/>
  <c r="K144"/>
  <c r="L138"/>
  <c r="K138"/>
  <c r="L132"/>
  <c r="K132"/>
  <c r="L119"/>
  <c r="K119"/>
  <c r="L117"/>
  <c r="K117"/>
  <c r="L110"/>
  <c r="K110"/>
  <c r="L108"/>
  <c r="K108"/>
  <c r="L105"/>
  <c r="K105"/>
  <c r="L103"/>
  <c r="K103"/>
  <c r="L101"/>
  <c r="K101"/>
  <c r="L99"/>
  <c r="K99"/>
  <c r="L97"/>
  <c r="K97"/>
  <c r="L95"/>
  <c r="K95"/>
  <c r="L89"/>
  <c r="K89"/>
  <c r="L83"/>
  <c r="K83"/>
  <c r="L78"/>
  <c r="K78"/>
  <c r="L75"/>
  <c r="K75"/>
  <c r="L50"/>
  <c r="K50"/>
  <c r="L40"/>
  <c r="K40"/>
  <c r="L37"/>
  <c r="K37"/>
  <c r="L34"/>
  <c r="K34"/>
  <c r="L32"/>
  <c r="K32"/>
  <c r="L29"/>
  <c r="K29"/>
  <c r="L25"/>
  <c r="K25"/>
  <c r="L10"/>
  <c r="K10"/>
  <c r="H160"/>
  <c r="J156"/>
  <c r="I156"/>
  <c r="H156"/>
  <c r="J153"/>
  <c r="I153"/>
  <c r="H153"/>
  <c r="J150"/>
  <c r="I150"/>
  <c r="H150"/>
  <c r="J144"/>
  <c r="I144"/>
  <c r="H144"/>
  <c r="J138"/>
  <c r="I138"/>
  <c r="H138"/>
  <c r="J132"/>
  <c r="J131" s="1"/>
  <c r="I132"/>
  <c r="I131" s="1"/>
  <c r="H132"/>
  <c r="J119"/>
  <c r="I119"/>
  <c r="J117"/>
  <c r="I117"/>
  <c r="H117"/>
  <c r="J110"/>
  <c r="I110"/>
  <c r="H110"/>
  <c r="J108"/>
  <c r="I108"/>
  <c r="H108"/>
  <c r="J105"/>
  <c r="I105"/>
  <c r="H105"/>
  <c r="J103"/>
  <c r="I103"/>
  <c r="H103"/>
  <c r="J101"/>
  <c r="I101"/>
  <c r="H101"/>
  <c r="J99"/>
  <c r="I99"/>
  <c r="H99"/>
  <c r="J97"/>
  <c r="I97"/>
  <c r="H97"/>
  <c r="J95"/>
  <c r="I95"/>
  <c r="H95"/>
  <c r="J92"/>
  <c r="I92"/>
  <c r="J89"/>
  <c r="I89"/>
  <c r="H89"/>
  <c r="H83"/>
  <c r="J78"/>
  <c r="I78"/>
  <c r="J75"/>
  <c r="I75"/>
  <c r="H75"/>
  <c r="J50"/>
  <c r="I50"/>
  <c r="J40"/>
  <c r="I40"/>
  <c r="H40"/>
  <c r="H37"/>
  <c r="J34"/>
  <c r="I34"/>
  <c r="H34"/>
  <c r="J32"/>
  <c r="I32"/>
  <c r="J29"/>
  <c r="I29"/>
  <c r="J25"/>
  <c r="I25"/>
  <c r="H25"/>
  <c r="J22"/>
  <c r="I22"/>
  <c r="J10"/>
  <c r="I10"/>
  <c r="H10"/>
  <c r="K94" l="1"/>
  <c r="L94"/>
  <c r="H94"/>
  <c r="L21"/>
  <c r="L9" s="1"/>
  <c r="H21"/>
  <c r="H9" s="1"/>
  <c r="L131"/>
  <c r="K131"/>
  <c r="H131"/>
  <c r="J149"/>
  <c r="J107" s="1"/>
  <c r="L149"/>
  <c r="K149"/>
  <c r="I149"/>
  <c r="I107" s="1"/>
  <c r="K39"/>
  <c r="L39"/>
  <c r="K21"/>
  <c r="K9" s="1"/>
  <c r="I39"/>
  <c r="J21"/>
  <c r="J9" s="1"/>
  <c r="J94"/>
  <c r="H119"/>
  <c r="H107" s="1"/>
  <c r="I94"/>
  <c r="I21"/>
  <c r="I9" s="1"/>
  <c r="H149"/>
  <c r="J39"/>
  <c r="H39"/>
  <c r="L107" l="1"/>
  <c r="L165" s="1"/>
  <c r="K107"/>
  <c r="K165" s="1"/>
  <c r="H165"/>
  <c r="J165"/>
  <c r="I165"/>
</calcChain>
</file>

<file path=xl/sharedStrings.xml><?xml version="1.0" encoding="utf-8"?>
<sst xmlns="http://schemas.openxmlformats.org/spreadsheetml/2006/main" count="571" uniqueCount="294">
  <si>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</si>
  <si>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</si>
  <si>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</si>
  <si>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</si>
  <si>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</si>
  <si>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</si>
  <si>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</si>
  <si>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</si>
  <si>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</si>
  <si>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</si>
  <si>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</si>
  <si>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</si>
  <si>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</si>
  <si>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</si>
  <si>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</si>
  <si>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</si>
  <si>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</si>
  <si>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</si>
  <si>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</si>
  <si>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</si>
  <si>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</si>
  <si>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</si>
  <si>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</si>
  <si>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</si>
  <si>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</si>
  <si>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</si>
  <si>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</si>
  <si>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</si>
  <si>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</si>
  <si>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</si>
  <si>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</si>
  <si>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</si>
  <si>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</si>
  <si>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</si>
  <si>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</si>
  <si>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</si>
  <si>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</si>
  <si>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</si>
  <si>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</si>
  <si>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</si>
  <si>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</si>
  <si>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</si>
  <si>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</si>
  <si>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</si>
  <si>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</si>
  <si>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</si>
  <si>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</si>
  <si>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</si>
  <si>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</si>
  <si>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</si>
  <si>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</si>
  <si>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</si>
  <si>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</si>
  <si>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</si>
  <si>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</si>
  <si>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</si>
  <si>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</si>
  <si>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</si>
  <si>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</si>
  <si>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</si>
  <si>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</si>
  <si>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</si>
  <si>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</si>
  <si>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</si>
  <si>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</si>
  <si>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</si>
  <si>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</si>
  <si>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</si>
  <si>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</si>
  <si>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</si>
  <si>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</si>
  <si>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</si>
  <si>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</si>
  <si>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</si>
  <si>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</si>
  <si>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</si>
  <si>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</si>
  <si>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</si>
  <si>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</si>
  <si>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</si>
  <si>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</si>
  <si>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</si>
  <si>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</si>
  <si>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</si>
  <si>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</si>
  <si>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</si>
  <si>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</si>
  <si>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</si>
  <si>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</si>
  <si>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</si>
  <si>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</si>
  <si>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</si>
  <si>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</si>
  <si>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</si>
  <si>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</si>
  <si>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</si>
  <si>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</si>
  <si>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</si>
  <si>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</si>
  <si>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</si>
  <si>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</si>
  <si>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</si>
  <si>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</si>
  <si>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</si>
  <si>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</si>
  <si>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</si>
  <si>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</si>
  <si>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</si>
  <si>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</si>
  <si>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</si>
  <si>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</si>
  <si>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</si>
  <si>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</si>
  <si>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</si>
  <si>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</si>
  <si>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</si>
  <si>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</si>
  <si>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</si>
  <si>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</si>
  <si>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</si>
  <si>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</si>
  <si>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</si>
  <si>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</si>
  <si>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</si>
  <si>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</si>
  <si>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</si>
  <si>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</si>
  <si>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</si>
  <si>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</si>
  <si>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</si>
  <si>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</si>
  <si>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</si>
  <si>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</si>
  <si>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</si>
  <si>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</si>
  <si>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</si>
  <si>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</si>
  <si>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</si>
  <si>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</si>
  <si>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</si>
  <si>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</si>
  <si>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</si>
  <si>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</si>
  <si>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</si>
  <si>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</si>
  <si>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</si>
  <si>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</si>
  <si>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</si>
  <si>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</si>
  <si>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</si>
  <si>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</si>
  <si>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</si>
  <si>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</si>
  <si>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</si>
  <si>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</si>
  <si>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</si>
  <si>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</si>
  <si>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</si>
  <si>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</si>
  <si>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</si>
  <si>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</si>
  <si>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</si>
  <si>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</si>
  <si>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</si>
  <si>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</si>
  <si>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</si>
  <si>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</si>
  <si>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</si>
  <si>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</si>
  <si>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</si>
  <si>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</si>
  <si>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</si>
  <si>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</si>
  <si>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</si>
  <si>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</si>
  <si>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</si>
  <si>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</si>
  <si>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</si>
  <si>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</si>
  <si>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</si>
  <si>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</si>
  <si>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</si>
  <si>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</si>
  <si>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</si>
  <si>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</si>
  <si>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</si>
  <si>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</si>
  <si>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</si>
  <si>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</si>
  <si>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</si>
  <si>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</si>
  <si>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</si>
  <si>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</si>
  <si>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</si>
  <si>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</si>
  <si>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</si>
  <si>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</si>
  <si>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</si>
  <si>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</si>
  <si>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</si>
  <si>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</si>
  <si>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</si>
  <si>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</si>
  <si>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</si>
  <si>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</si>
  <si>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</si>
  <si>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</si>
  <si>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</si>
  <si>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</si>
  <si>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</si>
  <si>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</si>
  <si>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</si>
  <si>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</si>
  <si>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</si>
  <si>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</si>
  <si>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</si>
  <si>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</si>
  <si>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</si>
  <si>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</si>
  <si>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</si>
  <si>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</si>
  <si>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</si>
  <si>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Ведомственная структура расходов районного бюджета на 2024 год</t>
  </si>
  <si>
    <t xml:space="preserve">17 1 02 L5990  </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</si>
  <si>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</si>
  <si>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</si>
  <si>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</si>
  <si>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</si>
  <si>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</si>
  <si>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</si>
  <si>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</si>
  <si>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</si>
  <si>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</si>
  <si>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</si>
  <si>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</si>
  <si>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</si>
  <si>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</si>
  <si>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</si>
  <si>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</si>
  <si>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 xml:space="preserve">"О районном бюджете  на 2024 год и плановый период 2025 и 2026 годов" </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</si>
  <si>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</si>
  <si>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</si>
  <si>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</si>
  <si>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</si>
  <si>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</si>
  <si>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</si>
  <si>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</si>
  <si>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</si>
  <si>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</si>
  <si>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</si>
  <si>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</si>
  <si>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</si>
  <si>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</si>
  <si>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</si>
  <si>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</si>
  <si>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</si>
  <si>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</si>
  <si>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</si>
  <si>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</si>
  <si>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</si>
  <si>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</si>
  <si>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</si>
  <si>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</si>
  <si>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</si>
  <si>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</si>
  <si>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</si>
  <si>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t>Ремонт и (или) содержание автомобильных дорог(Закупка товаров, работ и услуг для обеспечения государственных (муниципальных) нужд).</t>
  </si>
  <si>
    <t>05 1 01 S1150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</si>
  <si>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</si>
  <si>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</si>
  <si>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Отклонение (+.-)</t>
  </si>
  <si>
    <t>+2013330,44</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</si>
  <si>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</si>
  <si>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</si>
  <si>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+2033667,16</t>
  </si>
  <si>
    <t>+0,90</t>
  </si>
  <si>
    <t>+30000</t>
  </si>
  <si>
    <t>+60000</t>
  </si>
  <si>
    <t>+90000</t>
  </si>
  <si>
    <t>+90000,90</t>
  </si>
  <si>
    <t>+237,57</t>
  </si>
  <si>
    <t xml:space="preserve">43 9 00 90020 </t>
  </si>
  <si>
    <t>-3506</t>
  </si>
  <si>
    <t>+8358</t>
  </si>
  <si>
    <t>+4852</t>
  </si>
  <si>
    <t>+19330,79</t>
  </si>
  <si>
    <t>+16116</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</si>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</sst>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62">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26" fillId="0" borderId="0" xfId="0" applyFont="1" applyAlignment="1">
      <alignment horizontal="center"/>
    </xf>
    <xf numFmtId="0" fontId="5" fillId="0" borderId="0" xfId="0" applyFont="1" applyBorder="1" applyAlignment="1">
      <alignment horizontal="center"/>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1" fillId="0" borderId="2" xfId="0" quotePrefix="1" applyFont="1" applyBorder="1" applyAlignment="1">
      <alignment horizontal="center" wrapText="1"/>
    </xf>
    <xf numFmtId="0" fontId="2" fillId="0" borderId="4" xfId="0" quotePrefix="1" applyFont="1" applyFill="1" applyBorder="1" applyAlignment="1">
      <alignment horizontal="center" wrapText="1"/>
    </xf>
    <xf numFmtId="0" fontId="2"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1" fillId="0" borderId="3" xfId="0" quotePrefix="1" applyFont="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ISFS-EN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05"/>
  <sheetViews>
    <sheetView tabSelected="1" topLeftCell="A37" workbookViewId="0">
      <selection activeCell="A38" sqref="A38"/>
    </sheetView>
  </sheetViews>
  <sheetFormatPr defaultColWidth="9.109375" defaultRowHeight="15"/>
  <cols>
    <col min="1" max="1" width="87.44140625" style="5" customWidth="1"/>
    <col min="2" max="2" width="7.44140625" style="5" customWidth="1"/>
    <col min="3" max="3" width="7.5546875" style="5" customWidth="1"/>
    <col min="4" max="4" width="6.44140625" style="5" customWidth="1"/>
    <col min="5" max="5" width="19.6640625" style="5" customWidth="1"/>
    <col min="6" max="6" width="6.88671875" style="5" customWidth="1"/>
    <col min="7" max="7" width="22.5546875" style="5" customWidth="1"/>
    <col min="8" max="8" width="22.109375" style="112" customWidth="1"/>
    <col min="9" max="9" width="19" style="5" hidden="1" customWidth="1"/>
    <col min="10" max="10" width="21" style="5" hidden="1" customWidth="1"/>
    <col min="11" max="11" width="19.88671875" style="112" hidden="1" customWidth="1"/>
    <col min="12" max="12" width="21.6640625" style="112" hidden="1" customWidth="1"/>
    <col min="13" max="16384" width="9.109375" style="5"/>
  </cols>
  <sheetData>
    <row r="1" spans="1:12" ht="15.6">
      <c r="A1" s="4"/>
      <c r="B1" s="4"/>
      <c r="C1" s="4" t="s">
        <v>197</v>
      </c>
      <c r="D1" s="4"/>
      <c r="E1" s="4"/>
      <c r="F1" s="21"/>
      <c r="G1" s="21"/>
      <c r="H1" s="111"/>
      <c r="K1" s="111"/>
      <c r="L1" s="111"/>
    </row>
    <row r="2" spans="1:12" ht="15.6">
      <c r="A2" s="4"/>
      <c r="B2" s="4"/>
      <c r="C2" s="4" t="s">
        <v>0</v>
      </c>
      <c r="D2" s="4"/>
      <c r="E2" s="4"/>
      <c r="F2" s="21"/>
      <c r="G2" s="21"/>
      <c r="H2" s="111"/>
      <c r="K2" s="111"/>
      <c r="L2" s="111"/>
    </row>
    <row r="3" spans="1:12" ht="15.6">
      <c r="A3" s="4"/>
      <c r="B3" s="4"/>
      <c r="C3" s="4" t="s">
        <v>239</v>
      </c>
      <c r="D3" s="4"/>
      <c r="E3" s="4"/>
      <c r="F3" s="21"/>
      <c r="G3" s="21"/>
      <c r="H3" s="111"/>
      <c r="K3" s="111"/>
      <c r="L3" s="111"/>
    </row>
    <row r="4" spans="1:12" ht="17.399999999999999">
      <c r="A4" s="153" t="s">
        <v>222</v>
      </c>
      <c r="B4" s="153"/>
      <c r="C4" s="153"/>
      <c r="D4" s="153"/>
      <c r="E4" s="153"/>
      <c r="F4" s="153"/>
      <c r="G4" s="139"/>
    </row>
    <row r="5" spans="1:12" ht="17.399999999999999">
      <c r="A5" s="153"/>
      <c r="B5" s="153"/>
      <c r="C5" s="153"/>
      <c r="D5" s="153"/>
      <c r="E5" s="153"/>
      <c r="F5" s="153"/>
      <c r="G5" s="139"/>
    </row>
    <row r="6" spans="1:12" ht="16.2" thickBot="1">
      <c r="A6" s="154"/>
      <c r="B6" s="154"/>
      <c r="C6" s="154"/>
      <c r="D6" s="154"/>
      <c r="E6" s="154"/>
      <c r="F6" s="154"/>
      <c r="G6" s="140"/>
    </row>
    <row r="7" spans="1:12" ht="31.5" customHeight="1">
      <c r="A7" s="155" t="s">
        <v>1</v>
      </c>
      <c r="B7" s="157" t="s">
        <v>59</v>
      </c>
      <c r="C7" s="121" t="s">
        <v>60</v>
      </c>
      <c r="D7" s="157" t="s">
        <v>61</v>
      </c>
      <c r="E7" s="159" t="s">
        <v>2</v>
      </c>
      <c r="F7" s="160" t="s">
        <v>3</v>
      </c>
      <c r="G7" s="143" t="s">
        <v>270</v>
      </c>
      <c r="H7" s="23" t="s">
        <v>219</v>
      </c>
      <c r="I7" s="23" t="s">
        <v>219</v>
      </c>
      <c r="J7" s="23" t="s">
        <v>220</v>
      </c>
      <c r="K7" s="23" t="s">
        <v>220</v>
      </c>
      <c r="L7" s="23" t="s">
        <v>240</v>
      </c>
    </row>
    <row r="8" spans="1:12" ht="15.75" customHeight="1">
      <c r="A8" s="156"/>
      <c r="B8" s="158"/>
      <c r="C8" s="122"/>
      <c r="D8" s="158"/>
      <c r="E8" s="158"/>
      <c r="F8" s="161"/>
      <c r="G8" s="144"/>
      <c r="H8" s="24" t="s">
        <v>62</v>
      </c>
      <c r="I8" s="24" t="s">
        <v>62</v>
      </c>
      <c r="J8" s="24" t="s">
        <v>62</v>
      </c>
      <c r="K8" s="24" t="s">
        <v>62</v>
      </c>
      <c r="L8" s="24" t="s">
        <v>62</v>
      </c>
    </row>
    <row r="9" spans="1:12" ht="52.2">
      <c r="A9" s="12" t="s">
        <v>63</v>
      </c>
      <c r="B9" s="25" t="s">
        <v>64</v>
      </c>
      <c r="C9" s="25"/>
      <c r="D9" s="25"/>
      <c r="E9" s="63"/>
      <c r="F9" s="2"/>
      <c r="G9" s="145" t="s">
        <v>271</v>
      </c>
      <c r="H9" s="113">
        <f>H10+H21+H34+H29+H32+H37</f>
        <v>39736220.099999994</v>
      </c>
      <c r="I9" s="84" t="e">
        <f>I10+I21+I34+I29+I32+#REF!</f>
        <v>#REF!</v>
      </c>
      <c r="J9" s="84" t="e">
        <f>J10+J21+J34+J29+J32+#REF!</f>
        <v>#REF!</v>
      </c>
      <c r="K9" s="113">
        <f>K10+K21+K34+K29+K32+K37</f>
        <v>24565361.300000001</v>
      </c>
      <c r="L9" s="113">
        <f>L10+L21+L34+L29+L32+L37</f>
        <v>23314521.080000002</v>
      </c>
    </row>
    <row r="10" spans="1:12" ht="18">
      <c r="A10" s="26" t="s">
        <v>65</v>
      </c>
      <c r="B10" s="64"/>
      <c r="C10" s="25" t="s">
        <v>66</v>
      </c>
      <c r="D10" s="25">
        <v>13</v>
      </c>
      <c r="E10" s="65"/>
      <c r="F10" s="2"/>
      <c r="G10" s="141">
        <v>-20336.72</v>
      </c>
      <c r="H10" s="114">
        <f>SUM(H11:H20)</f>
        <v>19086410.34</v>
      </c>
      <c r="I10" s="85">
        <f t="shared" ref="I10:J10" si="0">SUM(I11:I20)</f>
        <v>10413857</v>
      </c>
      <c r="J10" s="85">
        <f t="shared" si="0"/>
        <v>10413857</v>
      </c>
      <c r="K10" s="114">
        <f>SUM(K11:K20)</f>
        <v>10695207.75</v>
      </c>
      <c r="L10" s="114">
        <f>SUM(L11:L20)</f>
        <v>10133157.460000001</v>
      </c>
    </row>
    <row r="11" spans="1:12" ht="108">
      <c r="A11" s="20" t="s">
        <v>67</v>
      </c>
      <c r="B11" s="64"/>
      <c r="C11" s="64" t="s">
        <v>66</v>
      </c>
      <c r="D11" s="64">
        <v>13</v>
      </c>
      <c r="E11" s="65" t="s">
        <v>68</v>
      </c>
      <c r="F11" s="2">
        <v>100</v>
      </c>
      <c r="G11" s="2"/>
      <c r="H11" s="91">
        <v>5399271</v>
      </c>
      <c r="I11" s="105">
        <v>4759707</v>
      </c>
      <c r="J11" s="105">
        <v>4759707</v>
      </c>
      <c r="K11" s="91">
        <v>5198843</v>
      </c>
      <c r="L11" s="91">
        <v>5198843</v>
      </c>
    </row>
    <row r="12" spans="1:12" ht="72">
      <c r="A12" s="20" t="s">
        <v>69</v>
      </c>
      <c r="B12" s="64"/>
      <c r="C12" s="64" t="s">
        <v>66</v>
      </c>
      <c r="D12" s="64">
        <v>13</v>
      </c>
      <c r="E12" s="65" t="s">
        <v>70</v>
      </c>
      <c r="F12" s="2">
        <v>200</v>
      </c>
      <c r="G12" s="2"/>
      <c r="H12" s="91">
        <v>693862</v>
      </c>
      <c r="I12" s="105">
        <v>637998</v>
      </c>
      <c r="J12" s="105">
        <v>637998</v>
      </c>
      <c r="K12" s="91">
        <v>648862</v>
      </c>
      <c r="L12" s="91">
        <v>415613.46</v>
      </c>
    </row>
    <row r="13" spans="1:12" ht="54">
      <c r="A13" s="20" t="s">
        <v>71</v>
      </c>
      <c r="B13" s="64"/>
      <c r="C13" s="64" t="s">
        <v>66</v>
      </c>
      <c r="D13" s="64">
        <v>13</v>
      </c>
      <c r="E13" s="65" t="s">
        <v>21</v>
      </c>
      <c r="F13" s="2">
        <v>800</v>
      </c>
      <c r="G13" s="2"/>
      <c r="H13" s="91">
        <v>2620</v>
      </c>
      <c r="I13" s="105">
        <v>2620</v>
      </c>
      <c r="J13" s="105">
        <v>2620</v>
      </c>
      <c r="K13" s="91">
        <v>2620</v>
      </c>
      <c r="L13" s="91">
        <v>2620</v>
      </c>
    </row>
    <row r="14" spans="1:12" ht="117.75" customHeight="1">
      <c r="A14" s="20" t="s">
        <v>259</v>
      </c>
      <c r="B14" s="64"/>
      <c r="C14" s="64" t="s">
        <v>66</v>
      </c>
      <c r="D14" s="64">
        <v>13</v>
      </c>
      <c r="E14" s="65" t="s">
        <v>260</v>
      </c>
      <c r="F14" s="2">
        <v>100</v>
      </c>
      <c r="G14" s="2"/>
      <c r="H14" s="91">
        <v>104775</v>
      </c>
      <c r="I14" s="105"/>
      <c r="J14" s="105"/>
      <c r="K14" s="91"/>
      <c r="L14" s="91"/>
    </row>
    <row r="15" spans="1:12" ht="78.75" customHeight="1">
      <c r="A15" s="27" t="s">
        <v>72</v>
      </c>
      <c r="B15" s="32"/>
      <c r="C15" s="64" t="s">
        <v>66</v>
      </c>
      <c r="D15" s="64">
        <v>13</v>
      </c>
      <c r="E15" s="65" t="s">
        <v>22</v>
      </c>
      <c r="F15" s="2">
        <v>600</v>
      </c>
      <c r="G15" s="2"/>
      <c r="H15" s="91">
        <v>6623068</v>
      </c>
      <c r="I15" s="105">
        <v>3793532</v>
      </c>
      <c r="J15" s="105">
        <v>3793532</v>
      </c>
      <c r="K15" s="91">
        <v>2793532</v>
      </c>
      <c r="L15" s="91">
        <v>2793532</v>
      </c>
    </row>
    <row r="16" spans="1:12" ht="78.75" customHeight="1">
      <c r="A16" s="27" t="s">
        <v>56</v>
      </c>
      <c r="B16" s="32"/>
      <c r="C16" s="64" t="s">
        <v>66</v>
      </c>
      <c r="D16" s="64">
        <v>13</v>
      </c>
      <c r="E16" s="65" t="s">
        <v>53</v>
      </c>
      <c r="F16" s="2">
        <v>600</v>
      </c>
      <c r="G16" s="2"/>
      <c r="H16" s="91">
        <v>1472549</v>
      </c>
      <c r="I16" s="105"/>
      <c r="J16" s="105"/>
      <c r="K16" s="91">
        <v>1472549</v>
      </c>
      <c r="L16" s="91">
        <v>1472549</v>
      </c>
    </row>
    <row r="17" spans="1:12" ht="54">
      <c r="A17" s="20" t="s">
        <v>73</v>
      </c>
      <c r="B17" s="64"/>
      <c r="C17" s="64" t="s">
        <v>66</v>
      </c>
      <c r="D17" s="64">
        <v>13</v>
      </c>
      <c r="E17" s="65" t="s">
        <v>23</v>
      </c>
      <c r="F17" s="6">
        <v>200</v>
      </c>
      <c r="G17" s="6"/>
      <c r="H17" s="91">
        <v>2250000</v>
      </c>
      <c r="I17" s="105">
        <v>900000</v>
      </c>
      <c r="J17" s="105">
        <v>900000</v>
      </c>
      <c r="K17" s="91">
        <v>150000</v>
      </c>
      <c r="L17" s="91">
        <v>150000</v>
      </c>
    </row>
    <row r="18" spans="1:12" ht="54">
      <c r="A18" s="20" t="s">
        <v>74</v>
      </c>
      <c r="B18" s="64"/>
      <c r="C18" s="64" t="s">
        <v>66</v>
      </c>
      <c r="D18" s="64">
        <v>13</v>
      </c>
      <c r="E18" s="65" t="s">
        <v>24</v>
      </c>
      <c r="F18" s="6">
        <v>200</v>
      </c>
      <c r="G18" s="17">
        <v>-20336.72</v>
      </c>
      <c r="H18" s="91">
        <v>279663.28000000003</v>
      </c>
      <c r="I18" s="105">
        <v>320000</v>
      </c>
      <c r="J18" s="105">
        <v>320000</v>
      </c>
      <c r="K18" s="91">
        <v>100000</v>
      </c>
      <c r="L18" s="91">
        <v>100000</v>
      </c>
    </row>
    <row r="19" spans="1:12" ht="54">
      <c r="A19" s="10" t="s">
        <v>221</v>
      </c>
      <c r="B19" s="64"/>
      <c r="C19" s="64" t="s">
        <v>66</v>
      </c>
      <c r="D19" s="64">
        <v>13</v>
      </c>
      <c r="E19" s="65" t="s">
        <v>223</v>
      </c>
      <c r="F19" s="6">
        <v>200</v>
      </c>
      <c r="G19" s="6"/>
      <c r="H19" s="129">
        <v>2160602.06</v>
      </c>
      <c r="I19" s="105"/>
      <c r="J19" s="105"/>
      <c r="K19" s="129">
        <v>278801.75</v>
      </c>
      <c r="L19" s="61"/>
    </row>
    <row r="20" spans="1:12" ht="54">
      <c r="A20" s="9" t="s">
        <v>44</v>
      </c>
      <c r="B20" s="64"/>
      <c r="C20" s="64" t="s">
        <v>66</v>
      </c>
      <c r="D20" s="64">
        <v>13</v>
      </c>
      <c r="E20" s="66" t="s">
        <v>181</v>
      </c>
      <c r="F20" s="6">
        <v>200</v>
      </c>
      <c r="G20" s="6"/>
      <c r="H20" s="61">
        <v>100000</v>
      </c>
      <c r="I20" s="105"/>
      <c r="J20" s="105"/>
      <c r="K20" s="61">
        <v>50000</v>
      </c>
      <c r="L20" s="61"/>
    </row>
    <row r="21" spans="1:12" ht="17.399999999999999">
      <c r="A21" s="28" t="s">
        <v>75</v>
      </c>
      <c r="B21" s="62"/>
      <c r="C21" s="67" t="s">
        <v>76</v>
      </c>
      <c r="D21" s="29" t="s">
        <v>77</v>
      </c>
      <c r="E21" s="29"/>
      <c r="F21" s="30"/>
      <c r="G21" s="30"/>
      <c r="H21" s="115">
        <f>H22+H25</f>
        <v>12712469.1</v>
      </c>
      <c r="I21" s="86">
        <f>I22+I25</f>
        <v>5547771.1600000001</v>
      </c>
      <c r="J21" s="86">
        <f>J22+J25</f>
        <v>5547771.1600000001</v>
      </c>
      <c r="K21" s="115">
        <f>K22+K25</f>
        <v>12328631.060000001</v>
      </c>
      <c r="L21" s="115">
        <f>L22+L25</f>
        <v>12328631.060000001</v>
      </c>
    </row>
    <row r="22" spans="1:12" ht="17.399999999999999">
      <c r="A22" s="28" t="s">
        <v>78</v>
      </c>
      <c r="B22" s="62"/>
      <c r="C22" s="67" t="s">
        <v>76</v>
      </c>
      <c r="D22" s="29" t="s">
        <v>79</v>
      </c>
      <c r="E22" s="29"/>
      <c r="F22" s="30"/>
      <c r="G22" s="30"/>
      <c r="H22" s="115">
        <f>SUM(H23:H24)</f>
        <v>264588</v>
      </c>
      <c r="I22" s="86">
        <f t="shared" ref="I22:J22" si="1">I23+I24</f>
        <v>21271.16</v>
      </c>
      <c r="J22" s="86">
        <f t="shared" si="1"/>
        <v>21271.16</v>
      </c>
      <c r="K22" s="115">
        <f>SUM(K23:K24)</f>
        <v>280749.96000000002</v>
      </c>
      <c r="L22" s="115">
        <f>SUM(L23:L24)</f>
        <v>280749.96000000002</v>
      </c>
    </row>
    <row r="23" spans="1:12" ht="90">
      <c r="A23" s="27" t="s">
        <v>206</v>
      </c>
      <c r="B23" s="32"/>
      <c r="C23" s="32"/>
      <c r="D23" s="32"/>
      <c r="E23" s="65" t="s">
        <v>26</v>
      </c>
      <c r="F23" s="2">
        <v>200</v>
      </c>
      <c r="G23" s="2"/>
      <c r="H23" s="91">
        <v>54000</v>
      </c>
      <c r="I23" s="105">
        <v>21271.16</v>
      </c>
      <c r="J23" s="105">
        <v>21271.16</v>
      </c>
      <c r="K23" s="91">
        <v>70161.960000000006</v>
      </c>
      <c r="L23" s="91">
        <v>70161.960000000006</v>
      </c>
    </row>
    <row r="24" spans="1:12" ht="126">
      <c r="A24" s="16" t="s">
        <v>50</v>
      </c>
      <c r="B24" s="32"/>
      <c r="C24" s="32"/>
      <c r="D24" s="32"/>
      <c r="E24" s="65" t="s">
        <v>51</v>
      </c>
      <c r="F24" s="2">
        <v>200</v>
      </c>
      <c r="G24" s="2"/>
      <c r="H24" s="61">
        <f>'[1]приложение 6'!$D$96</f>
        <v>210588</v>
      </c>
      <c r="I24" s="105"/>
      <c r="J24" s="105"/>
      <c r="K24" s="61">
        <f>'[1]приложение 6'!$D$96</f>
        <v>210588</v>
      </c>
      <c r="L24" s="61">
        <f>'[1]приложение 6'!$D$96</f>
        <v>210588</v>
      </c>
    </row>
    <row r="25" spans="1:12" ht="18">
      <c r="A25" s="31" t="s">
        <v>80</v>
      </c>
      <c r="B25" s="30"/>
      <c r="C25" s="30" t="s">
        <v>81</v>
      </c>
      <c r="D25" s="30" t="s">
        <v>82</v>
      </c>
      <c r="E25" s="65"/>
      <c r="F25" s="6"/>
      <c r="G25" s="6"/>
      <c r="H25" s="60">
        <f>SUM(H26:H28)</f>
        <v>12447881.1</v>
      </c>
      <c r="I25" s="60">
        <f>SUM(I26:I28)</f>
        <v>5526500</v>
      </c>
      <c r="J25" s="60">
        <f>SUM(J26:J28)</f>
        <v>5526500</v>
      </c>
      <c r="K25" s="60">
        <f t="shared" ref="K25:L25" si="2">SUM(K26:K28)</f>
        <v>12047881.1</v>
      </c>
      <c r="L25" s="60">
        <f t="shared" si="2"/>
        <v>12047881.1</v>
      </c>
    </row>
    <row r="26" spans="1:12" ht="54">
      <c r="A26" s="16" t="s">
        <v>193</v>
      </c>
      <c r="B26" s="32"/>
      <c r="C26" s="32" t="s">
        <v>81</v>
      </c>
      <c r="D26" s="32" t="s">
        <v>82</v>
      </c>
      <c r="E26" s="65" t="s">
        <v>194</v>
      </c>
      <c r="F26" s="6">
        <v>200</v>
      </c>
      <c r="G26" s="6"/>
      <c r="H26" s="106">
        <v>5456587.0499999998</v>
      </c>
      <c r="I26" s="105">
        <v>5526500</v>
      </c>
      <c r="J26" s="105">
        <v>5526500</v>
      </c>
      <c r="K26" s="106">
        <v>5526500</v>
      </c>
      <c r="L26" s="106">
        <v>5358747.93</v>
      </c>
    </row>
    <row r="27" spans="1:12" ht="36">
      <c r="A27" s="94" t="s">
        <v>266</v>
      </c>
      <c r="B27" s="32"/>
      <c r="C27" s="32" t="s">
        <v>81</v>
      </c>
      <c r="D27" s="32" t="s">
        <v>82</v>
      </c>
      <c r="E27" s="90" t="s">
        <v>267</v>
      </c>
      <c r="F27" s="6">
        <v>200</v>
      </c>
      <c r="G27" s="6"/>
      <c r="H27" s="106">
        <v>404040.41</v>
      </c>
      <c r="I27" s="105"/>
      <c r="J27" s="105"/>
      <c r="K27" s="106"/>
      <c r="L27" s="106"/>
    </row>
    <row r="28" spans="1:12" ht="90">
      <c r="A28" s="94" t="s">
        <v>211</v>
      </c>
      <c r="B28" s="32"/>
      <c r="C28" s="32" t="s">
        <v>81</v>
      </c>
      <c r="D28" s="32" t="s">
        <v>82</v>
      </c>
      <c r="E28" s="90" t="s">
        <v>186</v>
      </c>
      <c r="F28" s="17">
        <v>200</v>
      </c>
      <c r="G28" s="17"/>
      <c r="H28" s="91">
        <v>6587253.6399999997</v>
      </c>
      <c r="I28" s="105"/>
      <c r="J28" s="105"/>
      <c r="K28" s="91">
        <v>6521381.0999999996</v>
      </c>
      <c r="L28" s="91">
        <v>6689133.1699999999</v>
      </c>
    </row>
    <row r="29" spans="1:12" ht="18">
      <c r="A29" s="33" t="s">
        <v>83</v>
      </c>
      <c r="B29" s="32"/>
      <c r="C29" s="30" t="s">
        <v>84</v>
      </c>
      <c r="D29" s="30" t="s">
        <v>85</v>
      </c>
      <c r="E29" s="65"/>
      <c r="F29" s="6"/>
      <c r="G29" s="148" t="s">
        <v>274</v>
      </c>
      <c r="H29" s="60">
        <f>SUM(H30:H31)</f>
        <v>2033667.16</v>
      </c>
      <c r="I29" s="60">
        <f>SUM(I30:I30)</f>
        <v>500000</v>
      </c>
      <c r="J29" s="60">
        <f>SUM(J30:J30)</f>
        <v>500000</v>
      </c>
      <c r="K29" s="60">
        <f>SUM(K30:K30)</f>
        <v>500000</v>
      </c>
      <c r="L29" s="60">
        <f>SUM(L30:L30)</f>
        <v>0</v>
      </c>
    </row>
    <row r="30" spans="1:12" ht="38.25" customHeight="1">
      <c r="A30" s="59" t="s">
        <v>180</v>
      </c>
      <c r="B30" s="32"/>
      <c r="C30" s="32" t="s">
        <v>84</v>
      </c>
      <c r="D30" s="32" t="s">
        <v>85</v>
      </c>
      <c r="E30" s="65" t="s">
        <v>175</v>
      </c>
      <c r="F30" s="6">
        <v>800</v>
      </c>
      <c r="G30" s="6"/>
      <c r="H30" s="61"/>
      <c r="I30" s="105">
        <v>500000</v>
      </c>
      <c r="J30" s="105">
        <v>500000</v>
      </c>
      <c r="K30" s="61">
        <v>500000</v>
      </c>
      <c r="L30" s="61"/>
    </row>
    <row r="31" spans="1:12" ht="62.25" customHeight="1">
      <c r="A31" s="59" t="s">
        <v>272</v>
      </c>
      <c r="B31" s="32"/>
      <c r="C31" s="32" t="s">
        <v>84</v>
      </c>
      <c r="D31" s="32" t="s">
        <v>85</v>
      </c>
      <c r="E31" s="90" t="s">
        <v>273</v>
      </c>
      <c r="F31" s="79">
        <v>200</v>
      </c>
      <c r="G31" s="146" t="s">
        <v>274</v>
      </c>
      <c r="H31" s="130">
        <v>2033667.16</v>
      </c>
      <c r="I31" s="105"/>
      <c r="J31" s="105"/>
      <c r="K31" s="61"/>
      <c r="L31" s="61"/>
    </row>
    <row r="32" spans="1:12" ht="35.4">
      <c r="A32" s="101" t="s">
        <v>187</v>
      </c>
      <c r="B32" s="32"/>
      <c r="C32" s="25" t="s">
        <v>87</v>
      </c>
      <c r="D32" s="25" t="s">
        <v>112</v>
      </c>
      <c r="E32" s="66"/>
      <c r="F32" s="6"/>
      <c r="G32" s="6"/>
      <c r="H32" s="60">
        <f>H33</f>
        <v>4824078</v>
      </c>
      <c r="I32" s="60">
        <f>I33</f>
        <v>4824078</v>
      </c>
      <c r="J32" s="60">
        <f>J33</f>
        <v>0</v>
      </c>
      <c r="K32" s="60">
        <f t="shared" ref="K32:L32" si="3">K33</f>
        <v>0</v>
      </c>
      <c r="L32" s="60">
        <f t="shared" si="3"/>
        <v>0</v>
      </c>
    </row>
    <row r="33" spans="1:12" ht="54">
      <c r="A33" s="8" t="s">
        <v>251</v>
      </c>
      <c r="B33" s="32"/>
      <c r="C33" s="25" t="s">
        <v>87</v>
      </c>
      <c r="D33" s="25" t="s">
        <v>112</v>
      </c>
      <c r="E33" s="90" t="s">
        <v>252</v>
      </c>
      <c r="F33" s="102">
        <v>200</v>
      </c>
      <c r="G33" s="102"/>
      <c r="H33" s="103">
        <v>4824078</v>
      </c>
      <c r="I33" s="105">
        <v>4824078</v>
      </c>
      <c r="J33" s="105"/>
      <c r="K33" s="103"/>
      <c r="L33" s="103"/>
    </row>
    <row r="34" spans="1:12" ht="17.399999999999999">
      <c r="A34" s="28" t="s">
        <v>86</v>
      </c>
      <c r="B34" s="25"/>
      <c r="C34" s="25" t="s">
        <v>87</v>
      </c>
      <c r="D34" s="25" t="s">
        <v>84</v>
      </c>
      <c r="E34" s="63"/>
      <c r="F34" s="6"/>
      <c r="G34" s="6"/>
      <c r="H34" s="115">
        <f>H35+H36</f>
        <v>60000</v>
      </c>
      <c r="I34" s="86">
        <f t="shared" ref="I34:L34" si="4">I35+I36</f>
        <v>100000</v>
      </c>
      <c r="J34" s="86">
        <f t="shared" si="4"/>
        <v>100000</v>
      </c>
      <c r="K34" s="115">
        <f t="shared" si="4"/>
        <v>20000</v>
      </c>
      <c r="L34" s="115">
        <f t="shared" si="4"/>
        <v>20000</v>
      </c>
    </row>
    <row r="35" spans="1:12" ht="54">
      <c r="A35" s="35" t="s">
        <v>88</v>
      </c>
      <c r="B35" s="69"/>
      <c r="C35" s="64" t="s">
        <v>87</v>
      </c>
      <c r="D35" s="64" t="s">
        <v>84</v>
      </c>
      <c r="E35" s="65" t="s">
        <v>25</v>
      </c>
      <c r="F35" s="70">
        <v>200</v>
      </c>
      <c r="G35" s="70"/>
      <c r="H35" s="103">
        <v>10000</v>
      </c>
      <c r="I35" s="105">
        <v>50000</v>
      </c>
      <c r="J35" s="105">
        <v>50000</v>
      </c>
      <c r="K35" s="103">
        <v>10000</v>
      </c>
      <c r="L35" s="103">
        <v>10000</v>
      </c>
    </row>
    <row r="36" spans="1:12" ht="54">
      <c r="A36" s="35" t="s">
        <v>179</v>
      </c>
      <c r="B36" s="69"/>
      <c r="C36" s="64" t="s">
        <v>87</v>
      </c>
      <c r="D36" s="64" t="s">
        <v>84</v>
      </c>
      <c r="E36" s="65" t="s">
        <v>43</v>
      </c>
      <c r="F36" s="70">
        <v>200</v>
      </c>
      <c r="G36" s="70"/>
      <c r="H36" s="103">
        <v>50000</v>
      </c>
      <c r="I36" s="105">
        <v>50000</v>
      </c>
      <c r="J36" s="105">
        <v>50000</v>
      </c>
      <c r="K36" s="103">
        <v>10000</v>
      </c>
      <c r="L36" s="103">
        <v>10000</v>
      </c>
    </row>
    <row r="37" spans="1:12" ht="18">
      <c r="A37" s="96" t="s">
        <v>121</v>
      </c>
      <c r="B37" s="83"/>
      <c r="C37" s="48">
        <v>10</v>
      </c>
      <c r="D37" s="97" t="s">
        <v>76</v>
      </c>
      <c r="E37" s="98"/>
      <c r="F37" s="99"/>
      <c r="G37" s="99"/>
      <c r="H37" s="100">
        <f>H38</f>
        <v>1019595.5</v>
      </c>
      <c r="I37" s="105"/>
      <c r="J37" s="105"/>
      <c r="K37" s="100">
        <f t="shared" ref="K37:L37" si="5">K38</f>
        <v>1021522.49</v>
      </c>
      <c r="L37" s="100">
        <f t="shared" si="5"/>
        <v>832732.56</v>
      </c>
    </row>
    <row r="38" spans="1:12" ht="80.25" customHeight="1">
      <c r="A38" s="57" t="s">
        <v>293</v>
      </c>
      <c r="B38" s="83"/>
      <c r="C38" s="49">
        <v>10</v>
      </c>
      <c r="D38" s="95" t="s">
        <v>76</v>
      </c>
      <c r="E38" s="90" t="s">
        <v>182</v>
      </c>
      <c r="F38" s="17">
        <v>400</v>
      </c>
      <c r="G38" s="17"/>
      <c r="H38" s="130">
        <v>1019595.5</v>
      </c>
      <c r="I38" s="105">
        <v>426787.02</v>
      </c>
      <c r="J38" s="105">
        <v>426787.02</v>
      </c>
      <c r="K38" s="91">
        <v>1021522.49</v>
      </c>
      <c r="L38" s="91">
        <v>832732.56</v>
      </c>
    </row>
    <row r="39" spans="1:12" ht="34.799999999999997">
      <c r="A39" s="31" t="s">
        <v>89</v>
      </c>
      <c r="B39" s="30" t="s">
        <v>90</v>
      </c>
      <c r="C39" s="30"/>
      <c r="D39" s="30"/>
      <c r="E39" s="63"/>
      <c r="F39" s="2"/>
      <c r="G39" s="2"/>
      <c r="H39" s="116">
        <f>H40+H50+H78+H92+H89+H75+H83</f>
        <v>80017825.540000007</v>
      </c>
      <c r="I39" s="87" t="e">
        <f>I40+I50+#REF!+I78+I92+I89+I75</f>
        <v>#REF!</v>
      </c>
      <c r="J39" s="87" t="e">
        <f>J40+J50+#REF!+J78+J92+J89+J75</f>
        <v>#REF!</v>
      </c>
      <c r="K39" s="116">
        <f>K40+K50+K78+K92+K89+K75+K83</f>
        <v>63800952.389999993</v>
      </c>
      <c r="L39" s="116">
        <f>L40+L50+L78+L92+L89+L75+L83</f>
        <v>59953094.679999992</v>
      </c>
    </row>
    <row r="40" spans="1:12" ht="18">
      <c r="A40" s="36" t="s">
        <v>91</v>
      </c>
      <c r="B40" s="69"/>
      <c r="C40" s="1" t="s">
        <v>92</v>
      </c>
      <c r="D40" s="1" t="s">
        <v>66</v>
      </c>
      <c r="E40" s="65"/>
      <c r="F40" s="2"/>
      <c r="G40" s="2"/>
      <c r="H40" s="116">
        <f>SUM(H41:H49)</f>
        <v>18448713.07</v>
      </c>
      <c r="I40" s="87">
        <f>SUM(I41:I48)</f>
        <v>15173986.84</v>
      </c>
      <c r="J40" s="87">
        <f>SUM(J41:J48)</f>
        <v>15173986.84</v>
      </c>
      <c r="K40" s="116">
        <f>SUM(K41:K49)</f>
        <v>13733357.649999999</v>
      </c>
      <c r="L40" s="116">
        <f>SUM(L41:L49)</f>
        <v>13733357.649999999</v>
      </c>
    </row>
    <row r="41" spans="1:12" ht="90">
      <c r="A41" s="37" t="s">
        <v>6</v>
      </c>
      <c r="B41" s="65"/>
      <c r="C41" s="2" t="s">
        <v>92</v>
      </c>
      <c r="D41" s="2" t="s">
        <v>66</v>
      </c>
      <c r="E41" s="65" t="s">
        <v>8</v>
      </c>
      <c r="F41" s="2">
        <v>100</v>
      </c>
      <c r="G41" s="2"/>
      <c r="H41" s="91">
        <v>6493786</v>
      </c>
      <c r="I41" s="108">
        <v>6524274</v>
      </c>
      <c r="J41" s="108">
        <v>6524274</v>
      </c>
      <c r="K41" s="91">
        <v>6524274</v>
      </c>
      <c r="L41" s="91">
        <v>6524274</v>
      </c>
    </row>
    <row r="42" spans="1:12" ht="54">
      <c r="A42" s="37" t="s">
        <v>93</v>
      </c>
      <c r="B42" s="65"/>
      <c r="C42" s="2" t="s">
        <v>92</v>
      </c>
      <c r="D42" s="2" t="s">
        <v>66</v>
      </c>
      <c r="E42" s="65" t="s">
        <v>7</v>
      </c>
      <c r="F42" s="2">
        <v>200</v>
      </c>
      <c r="G42" s="2"/>
      <c r="H42" s="109">
        <v>4267252.49</v>
      </c>
      <c r="I42" s="108">
        <v>2504104.84</v>
      </c>
      <c r="J42" s="108">
        <v>2504104.84</v>
      </c>
      <c r="K42" s="109">
        <v>1504104.84</v>
      </c>
      <c r="L42" s="109">
        <v>1504104.84</v>
      </c>
    </row>
    <row r="43" spans="1:12" ht="36">
      <c r="A43" s="37" t="s">
        <v>94</v>
      </c>
      <c r="B43" s="65"/>
      <c r="C43" s="2" t="s">
        <v>92</v>
      </c>
      <c r="D43" s="2" t="s">
        <v>66</v>
      </c>
      <c r="E43" s="65" t="s">
        <v>8</v>
      </c>
      <c r="F43" s="2">
        <v>800</v>
      </c>
      <c r="G43" s="2"/>
      <c r="H43" s="91">
        <v>9000</v>
      </c>
      <c r="I43" s="105">
        <v>16000</v>
      </c>
      <c r="J43" s="105">
        <v>16000</v>
      </c>
      <c r="K43" s="91">
        <v>5000</v>
      </c>
      <c r="L43" s="91">
        <v>5000</v>
      </c>
    </row>
    <row r="44" spans="1:12" ht="72">
      <c r="A44" s="38" t="s">
        <v>198</v>
      </c>
      <c r="B44" s="69"/>
      <c r="C44" s="2" t="s">
        <v>92</v>
      </c>
      <c r="D44" s="2" t="s">
        <v>66</v>
      </c>
      <c r="E44" s="65" t="s">
        <v>95</v>
      </c>
      <c r="F44" s="2">
        <v>200</v>
      </c>
      <c r="G44" s="2"/>
      <c r="H44" s="91">
        <v>249000</v>
      </c>
      <c r="I44" s="105">
        <v>318000</v>
      </c>
      <c r="J44" s="105">
        <v>318000</v>
      </c>
      <c r="K44" s="91">
        <v>198480.81</v>
      </c>
      <c r="L44" s="91">
        <v>198480.81</v>
      </c>
    </row>
    <row r="45" spans="1:12" ht="54">
      <c r="A45" s="37" t="s">
        <v>96</v>
      </c>
      <c r="B45" s="65"/>
      <c r="C45" s="2" t="s">
        <v>92</v>
      </c>
      <c r="D45" s="2" t="s">
        <v>66</v>
      </c>
      <c r="E45" s="65" t="s">
        <v>9</v>
      </c>
      <c r="F45" s="2">
        <v>200</v>
      </c>
      <c r="G45" s="2"/>
      <c r="H45" s="91">
        <v>200064.56</v>
      </c>
      <c r="I45" s="105">
        <v>210600</v>
      </c>
      <c r="J45" s="105">
        <v>210600</v>
      </c>
      <c r="K45" s="91">
        <v>210600</v>
      </c>
      <c r="L45" s="91">
        <v>210600</v>
      </c>
    </row>
    <row r="46" spans="1:12" ht="156.75" customHeight="1">
      <c r="A46" s="39" t="s">
        <v>97</v>
      </c>
      <c r="B46" s="64"/>
      <c r="C46" s="2" t="s">
        <v>92</v>
      </c>
      <c r="D46" s="2" t="s">
        <v>66</v>
      </c>
      <c r="E46" s="65" t="s">
        <v>98</v>
      </c>
      <c r="F46" s="2">
        <v>200</v>
      </c>
      <c r="G46" s="2"/>
      <c r="H46" s="130">
        <v>178488</v>
      </c>
      <c r="I46" s="105">
        <v>162216</v>
      </c>
      <c r="J46" s="105">
        <v>162216</v>
      </c>
      <c r="K46" s="130">
        <v>178488</v>
      </c>
      <c r="L46" s="130">
        <v>178488</v>
      </c>
    </row>
    <row r="47" spans="1:12" ht="209.25" customHeight="1">
      <c r="A47" s="40" t="s">
        <v>11</v>
      </c>
      <c r="B47" s="71"/>
      <c r="C47" s="2" t="s">
        <v>92</v>
      </c>
      <c r="D47" s="2" t="s">
        <v>66</v>
      </c>
      <c r="E47" s="65" t="s">
        <v>99</v>
      </c>
      <c r="F47" s="2">
        <v>100</v>
      </c>
      <c r="G47" s="2"/>
      <c r="H47" s="91">
        <v>5008590</v>
      </c>
      <c r="I47" s="105">
        <v>5412074</v>
      </c>
      <c r="J47" s="105">
        <v>5412074</v>
      </c>
      <c r="K47" s="91">
        <v>5090080</v>
      </c>
      <c r="L47" s="91">
        <v>5090080</v>
      </c>
    </row>
    <row r="48" spans="1:12" ht="171" customHeight="1">
      <c r="A48" s="40" t="s">
        <v>177</v>
      </c>
      <c r="B48" s="71"/>
      <c r="C48" s="2" t="s">
        <v>92</v>
      </c>
      <c r="D48" s="2" t="s">
        <v>66</v>
      </c>
      <c r="E48" s="65" t="s">
        <v>99</v>
      </c>
      <c r="F48" s="2">
        <v>200</v>
      </c>
      <c r="G48" s="2"/>
      <c r="H48" s="91">
        <v>22330</v>
      </c>
      <c r="I48" s="105">
        <v>26718</v>
      </c>
      <c r="J48" s="105">
        <v>26718</v>
      </c>
      <c r="K48" s="91">
        <v>22330</v>
      </c>
      <c r="L48" s="91">
        <v>22330</v>
      </c>
    </row>
    <row r="49" spans="1:12" ht="79.5" customHeight="1">
      <c r="A49" s="40" t="s">
        <v>224</v>
      </c>
      <c r="B49" s="71"/>
      <c r="C49" s="2" t="s">
        <v>92</v>
      </c>
      <c r="D49" s="2" t="s">
        <v>66</v>
      </c>
      <c r="E49" s="123" t="s">
        <v>225</v>
      </c>
      <c r="F49" s="32">
        <v>200</v>
      </c>
      <c r="G49" s="32"/>
      <c r="H49" s="91">
        <v>2020202.02</v>
      </c>
      <c r="I49" s="105"/>
      <c r="J49" s="105"/>
      <c r="K49" s="91"/>
      <c r="L49" s="91"/>
    </row>
    <row r="50" spans="1:12" ht="17.399999999999999">
      <c r="A50" s="36" t="s">
        <v>100</v>
      </c>
      <c r="B50" s="72"/>
      <c r="C50" s="1" t="s">
        <v>92</v>
      </c>
      <c r="D50" s="1" t="s">
        <v>85</v>
      </c>
      <c r="E50" s="73"/>
      <c r="F50" s="1"/>
      <c r="G50" s="1">
        <v>-4852</v>
      </c>
      <c r="H50" s="116">
        <f>SUM(H51:H74)</f>
        <v>54494896.150000006</v>
      </c>
      <c r="I50" s="87">
        <f>SUM(I51:I70)</f>
        <v>45141945.239999995</v>
      </c>
      <c r="J50" s="87">
        <f>SUM(J51:J70)</f>
        <v>40807529.990000002</v>
      </c>
      <c r="K50" s="116">
        <f>SUM(K51:K72)</f>
        <v>45317260.710000001</v>
      </c>
      <c r="L50" s="116">
        <f>SUM(L51:L72)</f>
        <v>41469403</v>
      </c>
    </row>
    <row r="51" spans="1:12" ht="90">
      <c r="A51" s="37" t="s">
        <v>12</v>
      </c>
      <c r="B51" s="65"/>
      <c r="C51" s="2" t="s">
        <v>92</v>
      </c>
      <c r="D51" s="2" t="s">
        <v>85</v>
      </c>
      <c r="E51" s="65" t="s">
        <v>101</v>
      </c>
      <c r="F51" s="2">
        <v>100</v>
      </c>
      <c r="G51" s="2"/>
      <c r="H51" s="91"/>
      <c r="I51" s="105">
        <v>220753</v>
      </c>
      <c r="J51" s="105">
        <v>220753</v>
      </c>
      <c r="K51" s="91">
        <v>253766</v>
      </c>
      <c r="L51" s="91">
        <v>253766</v>
      </c>
    </row>
    <row r="52" spans="1:12" ht="54">
      <c r="A52" s="37" t="s">
        <v>102</v>
      </c>
      <c r="B52" s="65"/>
      <c r="C52" s="2" t="s">
        <v>92</v>
      </c>
      <c r="D52" s="2" t="s">
        <v>85</v>
      </c>
      <c r="E52" s="65" t="s">
        <v>103</v>
      </c>
      <c r="F52" s="2">
        <v>200</v>
      </c>
      <c r="G52" s="32">
        <v>-20968</v>
      </c>
      <c r="H52" s="91">
        <v>8041878.7000000002</v>
      </c>
      <c r="I52" s="105">
        <v>4394976.5599999996</v>
      </c>
      <c r="J52" s="105">
        <v>3450485</v>
      </c>
      <c r="K52" s="91">
        <v>2450585</v>
      </c>
      <c r="L52" s="91">
        <v>2450585</v>
      </c>
    </row>
    <row r="53" spans="1:12" ht="54">
      <c r="A53" s="37" t="s">
        <v>104</v>
      </c>
      <c r="B53" s="65"/>
      <c r="C53" s="2" t="s">
        <v>92</v>
      </c>
      <c r="D53" s="2" t="s">
        <v>85</v>
      </c>
      <c r="E53" s="65" t="s">
        <v>105</v>
      </c>
      <c r="F53" s="2">
        <v>600</v>
      </c>
      <c r="G53" s="2"/>
      <c r="H53" s="91">
        <v>4239364</v>
      </c>
      <c r="I53" s="105">
        <v>4852200</v>
      </c>
      <c r="J53" s="105">
        <v>3852200</v>
      </c>
      <c r="K53" s="91">
        <v>1852200</v>
      </c>
      <c r="L53" s="91">
        <v>1852200</v>
      </c>
    </row>
    <row r="54" spans="1:12" ht="43.5" customHeight="1">
      <c r="A54" s="37" t="s">
        <v>14</v>
      </c>
      <c r="B54" s="65"/>
      <c r="C54" s="2" t="s">
        <v>92</v>
      </c>
      <c r="D54" s="2" t="s">
        <v>85</v>
      </c>
      <c r="E54" s="65" t="s">
        <v>13</v>
      </c>
      <c r="F54" s="2">
        <v>800</v>
      </c>
      <c r="G54" s="2"/>
      <c r="H54" s="91">
        <v>6000</v>
      </c>
      <c r="I54" s="105">
        <v>15000</v>
      </c>
      <c r="J54" s="105">
        <v>15000</v>
      </c>
      <c r="K54" s="91">
        <v>6000</v>
      </c>
      <c r="L54" s="91">
        <v>6000</v>
      </c>
    </row>
    <row r="55" spans="1:12" ht="72">
      <c r="A55" s="35" t="s">
        <v>199</v>
      </c>
      <c r="B55" s="69"/>
      <c r="C55" s="2" t="s">
        <v>92</v>
      </c>
      <c r="D55" s="2" t="s">
        <v>85</v>
      </c>
      <c r="E55" s="65" t="s">
        <v>15</v>
      </c>
      <c r="F55" s="2">
        <v>200</v>
      </c>
      <c r="G55" s="32">
        <v>-19330.79</v>
      </c>
      <c r="H55" s="91">
        <v>366869.21</v>
      </c>
      <c r="I55" s="105">
        <v>420000</v>
      </c>
      <c r="J55" s="105">
        <v>420000</v>
      </c>
      <c r="K55" s="91">
        <v>420000</v>
      </c>
      <c r="L55" s="91">
        <v>420000</v>
      </c>
    </row>
    <row r="56" spans="1:12" ht="76.5" customHeight="1">
      <c r="A56" s="35" t="s">
        <v>200</v>
      </c>
      <c r="B56" s="69"/>
      <c r="C56" s="2" t="s">
        <v>92</v>
      </c>
      <c r="D56" s="2" t="s">
        <v>85</v>
      </c>
      <c r="E56" s="65" t="s">
        <v>106</v>
      </c>
      <c r="F56" s="2">
        <v>600</v>
      </c>
      <c r="G56" s="149" t="s">
        <v>285</v>
      </c>
      <c r="H56" s="91">
        <v>969330.79</v>
      </c>
      <c r="I56" s="105">
        <v>700000</v>
      </c>
      <c r="J56" s="105">
        <v>90149</v>
      </c>
      <c r="K56" s="91">
        <v>74790.2</v>
      </c>
      <c r="L56" s="91"/>
    </row>
    <row r="57" spans="1:12" ht="54">
      <c r="A57" s="37" t="s">
        <v>178</v>
      </c>
      <c r="B57" s="65"/>
      <c r="C57" s="2" t="s">
        <v>92</v>
      </c>
      <c r="D57" s="2" t="s">
        <v>85</v>
      </c>
      <c r="E57" s="65" t="s">
        <v>107</v>
      </c>
      <c r="F57" s="2">
        <v>200</v>
      </c>
      <c r="G57" s="149" t="s">
        <v>286</v>
      </c>
      <c r="H57" s="91">
        <v>315684</v>
      </c>
      <c r="I57" s="105">
        <v>182400</v>
      </c>
      <c r="J57" s="105">
        <v>182400</v>
      </c>
      <c r="K57" s="91">
        <v>252204</v>
      </c>
      <c r="L57" s="91">
        <v>252204</v>
      </c>
    </row>
    <row r="58" spans="1:12" ht="63" customHeight="1">
      <c r="A58" s="37" t="s">
        <v>108</v>
      </c>
      <c r="B58" s="65"/>
      <c r="C58" s="2" t="s">
        <v>92</v>
      </c>
      <c r="D58" s="2" t="s">
        <v>85</v>
      </c>
      <c r="E58" s="65" t="s">
        <v>107</v>
      </c>
      <c r="F58" s="2">
        <v>600</v>
      </c>
      <c r="G58" s="2"/>
      <c r="H58" s="91">
        <v>107832</v>
      </c>
      <c r="I58" s="105">
        <v>62400</v>
      </c>
      <c r="J58" s="105">
        <v>62400</v>
      </c>
      <c r="K58" s="91">
        <v>90132</v>
      </c>
      <c r="L58" s="91">
        <v>90132</v>
      </c>
    </row>
    <row r="59" spans="1:12" ht="84.75" customHeight="1">
      <c r="A59" s="20" t="s">
        <v>201</v>
      </c>
      <c r="B59" s="64"/>
      <c r="C59" s="2" t="s">
        <v>92</v>
      </c>
      <c r="D59" s="2" t="s">
        <v>85</v>
      </c>
      <c r="E59" s="65" t="s">
        <v>16</v>
      </c>
      <c r="F59" s="2">
        <v>200</v>
      </c>
      <c r="G59" s="2"/>
      <c r="H59" s="91">
        <v>58115</v>
      </c>
      <c r="I59" s="105">
        <v>51030</v>
      </c>
      <c r="J59" s="105">
        <v>51030</v>
      </c>
      <c r="K59" s="91">
        <v>34500</v>
      </c>
      <c r="L59" s="91">
        <v>34500</v>
      </c>
    </row>
    <row r="60" spans="1:12" ht="96.75" customHeight="1">
      <c r="A60" s="13" t="s">
        <v>202</v>
      </c>
      <c r="B60" s="74"/>
      <c r="C60" s="2" t="s">
        <v>92</v>
      </c>
      <c r="D60" s="2" t="s">
        <v>85</v>
      </c>
      <c r="E60" s="65" t="s">
        <v>109</v>
      </c>
      <c r="F60" s="2">
        <v>600</v>
      </c>
      <c r="G60" s="2"/>
      <c r="H60" s="91">
        <v>88358</v>
      </c>
      <c r="I60" s="105">
        <v>101015.43</v>
      </c>
      <c r="J60" s="105">
        <v>101012.43</v>
      </c>
      <c r="K60" s="91">
        <v>90278</v>
      </c>
      <c r="L60" s="91">
        <v>90278</v>
      </c>
    </row>
    <row r="61" spans="1:12" ht="58.5" customHeight="1">
      <c r="A61" s="13" t="s">
        <v>269</v>
      </c>
      <c r="B61" s="74"/>
      <c r="C61" s="2" t="s">
        <v>92</v>
      </c>
      <c r="D61" s="2" t="s">
        <v>85</v>
      </c>
      <c r="E61" s="65" t="s">
        <v>268</v>
      </c>
      <c r="F61" s="2">
        <v>600</v>
      </c>
      <c r="G61" s="2"/>
      <c r="H61" s="91">
        <v>117530</v>
      </c>
      <c r="I61" s="105"/>
      <c r="J61" s="105"/>
      <c r="K61" s="91"/>
      <c r="L61" s="91"/>
    </row>
    <row r="62" spans="1:12" ht="147" customHeight="1">
      <c r="A62" s="92" t="s">
        <v>241</v>
      </c>
      <c r="B62" s="74"/>
      <c r="C62" s="2" t="s">
        <v>92</v>
      </c>
      <c r="D62" s="2" t="s">
        <v>85</v>
      </c>
      <c r="E62" s="90" t="s">
        <v>243</v>
      </c>
      <c r="F62" s="32">
        <v>100</v>
      </c>
      <c r="G62" s="32"/>
      <c r="H62" s="93">
        <v>890568</v>
      </c>
      <c r="I62" s="105">
        <v>1406160</v>
      </c>
      <c r="J62" s="105"/>
      <c r="K62" s="93">
        <v>843714</v>
      </c>
      <c r="L62" s="93">
        <v>843714</v>
      </c>
    </row>
    <row r="63" spans="1:12" ht="135" customHeight="1">
      <c r="A63" s="131" t="s">
        <v>242</v>
      </c>
      <c r="B63" s="74"/>
      <c r="C63" s="2" t="s">
        <v>92</v>
      </c>
      <c r="D63" s="2" t="s">
        <v>85</v>
      </c>
      <c r="E63" s="90" t="s">
        <v>243</v>
      </c>
      <c r="F63" s="32">
        <v>600</v>
      </c>
      <c r="G63" s="32"/>
      <c r="H63" s="93">
        <v>562464</v>
      </c>
      <c r="I63" s="105"/>
      <c r="J63" s="105"/>
      <c r="K63" s="93">
        <v>562476</v>
      </c>
      <c r="L63" s="93">
        <v>562476</v>
      </c>
    </row>
    <row r="64" spans="1:12" ht="304.5" customHeight="1">
      <c r="A64" s="92" t="s">
        <v>226</v>
      </c>
      <c r="B64" s="74"/>
      <c r="C64" s="2" t="s">
        <v>92</v>
      </c>
      <c r="D64" s="2" t="s">
        <v>85</v>
      </c>
      <c r="E64" s="90" t="s">
        <v>227</v>
      </c>
      <c r="F64" s="32">
        <v>100</v>
      </c>
      <c r="G64" s="32"/>
      <c r="H64" s="93">
        <v>1562400</v>
      </c>
      <c r="I64" s="105"/>
      <c r="J64" s="105"/>
      <c r="K64" s="93">
        <v>1406160</v>
      </c>
      <c r="L64" s="93"/>
    </row>
    <row r="65" spans="1:12" ht="283.5" customHeight="1">
      <c r="A65" s="92" t="s">
        <v>228</v>
      </c>
      <c r="B65" s="74"/>
      <c r="C65" s="2" t="s">
        <v>92</v>
      </c>
      <c r="D65" s="2" t="s">
        <v>85</v>
      </c>
      <c r="E65" s="90" t="s">
        <v>227</v>
      </c>
      <c r="F65" s="32">
        <v>600</v>
      </c>
      <c r="G65" s="32"/>
      <c r="H65" s="93">
        <v>859320</v>
      </c>
      <c r="I65" s="105"/>
      <c r="J65" s="105"/>
      <c r="K65" s="93">
        <v>859320</v>
      </c>
      <c r="L65" s="93"/>
    </row>
    <row r="66" spans="1:12" ht="198">
      <c r="A66" s="41" t="s">
        <v>17</v>
      </c>
      <c r="B66" s="75"/>
      <c r="C66" s="2" t="s">
        <v>92</v>
      </c>
      <c r="D66" s="2" t="s">
        <v>85</v>
      </c>
      <c r="E66" s="65" t="s">
        <v>18</v>
      </c>
      <c r="F66" s="2">
        <v>100</v>
      </c>
      <c r="G66" s="2"/>
      <c r="H66" s="91">
        <v>18531681.25</v>
      </c>
      <c r="I66" s="105">
        <v>15611014</v>
      </c>
      <c r="J66" s="105">
        <v>15611014</v>
      </c>
      <c r="K66" s="91">
        <v>18868671</v>
      </c>
      <c r="L66" s="91">
        <v>18868671</v>
      </c>
    </row>
    <row r="67" spans="1:12" ht="162">
      <c r="A67" s="41" t="s">
        <v>110</v>
      </c>
      <c r="B67" s="75"/>
      <c r="C67" s="2" t="s">
        <v>92</v>
      </c>
      <c r="D67" s="2" t="s">
        <v>85</v>
      </c>
      <c r="E67" s="65" t="s">
        <v>18</v>
      </c>
      <c r="F67" s="2">
        <v>200</v>
      </c>
      <c r="G67" s="2"/>
      <c r="H67" s="91">
        <v>190281</v>
      </c>
      <c r="I67" s="105">
        <v>182377</v>
      </c>
      <c r="J67" s="105">
        <v>182377</v>
      </c>
      <c r="K67" s="91">
        <v>190281</v>
      </c>
      <c r="L67" s="91">
        <v>190281</v>
      </c>
    </row>
    <row r="68" spans="1:12" ht="180">
      <c r="A68" s="42" t="s">
        <v>19</v>
      </c>
      <c r="B68" s="69"/>
      <c r="C68" s="2" t="s">
        <v>92</v>
      </c>
      <c r="D68" s="2" t="s">
        <v>85</v>
      </c>
      <c r="E68" s="65" t="s">
        <v>18</v>
      </c>
      <c r="F68" s="3" t="s">
        <v>4</v>
      </c>
      <c r="G68" s="3"/>
      <c r="H68" s="93">
        <v>14971905.5</v>
      </c>
      <c r="I68" s="105">
        <v>15465297</v>
      </c>
      <c r="J68" s="105">
        <v>15465297</v>
      </c>
      <c r="K68" s="93">
        <v>15240028</v>
      </c>
      <c r="L68" s="93">
        <v>15240028</v>
      </c>
    </row>
    <row r="69" spans="1:12" ht="115.5" customHeight="1">
      <c r="A69" s="92" t="s">
        <v>209</v>
      </c>
      <c r="B69" s="69"/>
      <c r="C69" s="2" t="s">
        <v>92</v>
      </c>
      <c r="D69" s="2" t="s">
        <v>85</v>
      </c>
      <c r="E69" s="90" t="s">
        <v>192</v>
      </c>
      <c r="F69" s="32">
        <v>200</v>
      </c>
      <c r="G69" s="32"/>
      <c r="H69" s="91">
        <v>472728.64</v>
      </c>
      <c r="I69" s="105">
        <v>314416.05</v>
      </c>
      <c r="J69" s="105">
        <v>234836.06</v>
      </c>
      <c r="K69" s="91">
        <v>486318.97</v>
      </c>
      <c r="L69" s="91"/>
    </row>
    <row r="70" spans="1:12" ht="133.5" customHeight="1">
      <c r="A70" s="92" t="s">
        <v>210</v>
      </c>
      <c r="B70" s="69"/>
      <c r="C70" s="2" t="s">
        <v>92</v>
      </c>
      <c r="D70" s="2" t="s">
        <v>85</v>
      </c>
      <c r="E70" s="90" t="s">
        <v>192</v>
      </c>
      <c r="F70" s="32">
        <v>600</v>
      </c>
      <c r="G70" s="32"/>
      <c r="H70" s="91">
        <v>927557.26</v>
      </c>
      <c r="I70" s="105">
        <v>1162906.2</v>
      </c>
      <c r="J70" s="105">
        <v>868576.5</v>
      </c>
      <c r="K70" s="91">
        <v>1021268.54</v>
      </c>
      <c r="L70" s="91"/>
    </row>
    <row r="71" spans="1:12" ht="360" customHeight="1">
      <c r="A71" s="92" t="s">
        <v>229</v>
      </c>
      <c r="B71" s="69"/>
      <c r="C71" s="2" t="s">
        <v>92</v>
      </c>
      <c r="D71" s="2" t="s">
        <v>85</v>
      </c>
      <c r="E71" s="124" t="s">
        <v>230</v>
      </c>
      <c r="F71" s="3" t="s">
        <v>5</v>
      </c>
      <c r="G71" s="3"/>
      <c r="H71" s="125">
        <v>150266.64000000001</v>
      </c>
      <c r="I71" s="105"/>
      <c r="J71" s="105"/>
      <c r="K71" s="125">
        <v>157284</v>
      </c>
      <c r="L71" s="125">
        <v>157284</v>
      </c>
    </row>
    <row r="72" spans="1:12" ht="324">
      <c r="A72" s="92" t="s">
        <v>287</v>
      </c>
      <c r="B72" s="69"/>
      <c r="C72" s="2" t="s">
        <v>92</v>
      </c>
      <c r="D72" s="2" t="s">
        <v>85</v>
      </c>
      <c r="E72" s="124" t="s">
        <v>230</v>
      </c>
      <c r="F72" s="3" t="s">
        <v>4</v>
      </c>
      <c r="G72" s="3"/>
      <c r="H72" s="125">
        <v>151245.6</v>
      </c>
      <c r="I72" s="105"/>
      <c r="J72" s="105"/>
      <c r="K72" s="125">
        <v>157284</v>
      </c>
      <c r="L72" s="125">
        <v>157284</v>
      </c>
    </row>
    <row r="73" spans="1:12" ht="198">
      <c r="A73" s="92" t="s">
        <v>255</v>
      </c>
      <c r="B73" s="69"/>
      <c r="C73" s="2" t="s">
        <v>92</v>
      </c>
      <c r="D73" s="2" t="s">
        <v>85</v>
      </c>
      <c r="E73" s="90" t="s">
        <v>257</v>
      </c>
      <c r="F73" s="3" t="s">
        <v>258</v>
      </c>
      <c r="G73" s="3"/>
      <c r="H73" s="125">
        <v>685137.42</v>
      </c>
      <c r="I73" s="105"/>
      <c r="J73" s="105"/>
      <c r="K73" s="125"/>
      <c r="L73" s="125"/>
    </row>
    <row r="74" spans="1:12" ht="162">
      <c r="A74" s="92" t="s">
        <v>256</v>
      </c>
      <c r="B74" s="69"/>
      <c r="C74" s="2" t="s">
        <v>92</v>
      </c>
      <c r="D74" s="2" t="s">
        <v>85</v>
      </c>
      <c r="E74" s="138" t="s">
        <v>257</v>
      </c>
      <c r="F74" s="3" t="s">
        <v>4</v>
      </c>
      <c r="G74" s="3"/>
      <c r="H74" s="125">
        <v>228379.14</v>
      </c>
      <c r="I74" s="105"/>
      <c r="J74" s="105"/>
      <c r="K74" s="125"/>
      <c r="L74" s="125"/>
    </row>
    <row r="75" spans="1:12" ht="18">
      <c r="A75" s="43" t="s">
        <v>111</v>
      </c>
      <c r="B75" s="69"/>
      <c r="C75" s="1" t="s">
        <v>92</v>
      </c>
      <c r="D75" s="1" t="s">
        <v>112</v>
      </c>
      <c r="E75" s="63"/>
      <c r="F75" s="44"/>
      <c r="G75" s="44"/>
      <c r="H75" s="88">
        <f>SUM(H76:H77)</f>
        <v>3082824</v>
      </c>
      <c r="I75" s="88">
        <f>SUM(I76:I77)</f>
        <v>1433755.16</v>
      </c>
      <c r="J75" s="88">
        <f>SUM(J76:J77)</f>
        <v>1433755.16</v>
      </c>
      <c r="K75" s="88">
        <f>SUM(K76:K77)</f>
        <v>1433755.16</v>
      </c>
      <c r="L75" s="88">
        <f>SUM(L76:L77)</f>
        <v>1433755.16</v>
      </c>
    </row>
    <row r="76" spans="1:12" ht="74.25" customHeight="1">
      <c r="A76" s="10" t="s">
        <v>212</v>
      </c>
      <c r="B76" s="90"/>
      <c r="C76" s="2" t="s">
        <v>92</v>
      </c>
      <c r="D76" s="2" t="s">
        <v>112</v>
      </c>
      <c r="E76" s="90" t="s">
        <v>213</v>
      </c>
      <c r="F76" s="32">
        <v>600</v>
      </c>
      <c r="G76" s="32"/>
      <c r="H76" s="93">
        <v>3081824</v>
      </c>
      <c r="I76" s="105">
        <v>1433755.16</v>
      </c>
      <c r="J76" s="105">
        <v>1433755.16</v>
      </c>
      <c r="K76" s="93">
        <v>1432755.16</v>
      </c>
      <c r="L76" s="93">
        <v>1432755.16</v>
      </c>
    </row>
    <row r="77" spans="1:12" ht="60.75" customHeight="1">
      <c r="A77" s="10" t="s">
        <v>231</v>
      </c>
      <c r="B77" s="90"/>
      <c r="C77" s="2" t="s">
        <v>92</v>
      </c>
      <c r="D77" s="2" t="s">
        <v>112</v>
      </c>
      <c r="E77" s="90" t="s">
        <v>213</v>
      </c>
      <c r="F77" s="32">
        <v>800</v>
      </c>
      <c r="G77" s="32"/>
      <c r="H77" s="93">
        <v>1000</v>
      </c>
      <c r="I77" s="105"/>
      <c r="J77" s="105"/>
      <c r="K77" s="93">
        <v>1000</v>
      </c>
      <c r="L77" s="93">
        <v>1000</v>
      </c>
    </row>
    <row r="78" spans="1:12" ht="17.399999999999999">
      <c r="A78" s="28" t="s">
        <v>113</v>
      </c>
      <c r="B78" s="25"/>
      <c r="C78" s="25" t="s">
        <v>92</v>
      </c>
      <c r="D78" s="25" t="s">
        <v>92</v>
      </c>
      <c r="E78" s="63"/>
      <c r="F78" s="22"/>
      <c r="G78" s="142"/>
      <c r="H78" s="114">
        <f>SUM(H79:H82)</f>
        <v>295461.23</v>
      </c>
      <c r="I78" s="85">
        <f>SUM(I79:I87)</f>
        <v>392152</v>
      </c>
      <c r="J78" s="85">
        <f>SUM(J79:J87)</f>
        <v>392152</v>
      </c>
      <c r="K78" s="114">
        <f t="shared" ref="K78:L78" si="6">SUM(K79:K80)</f>
        <v>160301</v>
      </c>
      <c r="L78" s="114">
        <f t="shared" si="6"/>
        <v>160301</v>
      </c>
    </row>
    <row r="79" spans="1:12" ht="54">
      <c r="A79" s="20" t="s">
        <v>216</v>
      </c>
      <c r="B79" s="64"/>
      <c r="C79" s="64" t="s">
        <v>92</v>
      </c>
      <c r="D79" s="64" t="s">
        <v>92</v>
      </c>
      <c r="E79" s="65" t="s">
        <v>114</v>
      </c>
      <c r="F79" s="7" t="s">
        <v>5</v>
      </c>
      <c r="G79" s="7"/>
      <c r="H79" s="91">
        <v>98896.01</v>
      </c>
      <c r="I79" s="105">
        <v>32900</v>
      </c>
      <c r="J79" s="105">
        <v>32900</v>
      </c>
      <c r="K79" s="91">
        <v>84321</v>
      </c>
      <c r="L79" s="91">
        <v>84321</v>
      </c>
    </row>
    <row r="80" spans="1:12" ht="72">
      <c r="A80" s="20" t="s">
        <v>115</v>
      </c>
      <c r="B80" s="64"/>
      <c r="C80" s="64" t="s">
        <v>92</v>
      </c>
      <c r="D80" s="64" t="s">
        <v>92</v>
      </c>
      <c r="E80" s="65" t="s">
        <v>114</v>
      </c>
      <c r="F80" s="7" t="s">
        <v>4</v>
      </c>
      <c r="G80" s="7"/>
      <c r="H80" s="91">
        <v>79565.22</v>
      </c>
      <c r="I80" s="105">
        <v>65000</v>
      </c>
      <c r="J80" s="105">
        <v>65000</v>
      </c>
      <c r="K80" s="91">
        <v>75980</v>
      </c>
      <c r="L80" s="91">
        <v>75980</v>
      </c>
    </row>
    <row r="81" spans="1:12" ht="36">
      <c r="A81" s="20" t="s">
        <v>288</v>
      </c>
      <c r="B81" s="64"/>
      <c r="C81" s="2" t="s">
        <v>92</v>
      </c>
      <c r="D81" s="2" t="s">
        <v>92</v>
      </c>
      <c r="E81" s="65" t="s">
        <v>118</v>
      </c>
      <c r="F81" s="2">
        <v>600</v>
      </c>
      <c r="G81" s="2"/>
      <c r="H81" s="91">
        <v>98500</v>
      </c>
      <c r="I81" s="105"/>
      <c r="J81" s="105"/>
      <c r="K81" s="91"/>
      <c r="L81" s="91"/>
    </row>
    <row r="82" spans="1:12" ht="72">
      <c r="A82" s="14" t="s">
        <v>289</v>
      </c>
      <c r="B82" s="79"/>
      <c r="C82" s="2" t="s">
        <v>92</v>
      </c>
      <c r="D82" s="2" t="s">
        <v>92</v>
      </c>
      <c r="E82" s="65" t="s">
        <v>54</v>
      </c>
      <c r="F82" s="17">
        <v>600</v>
      </c>
      <c r="G82" s="17"/>
      <c r="H82" s="91">
        <v>18500</v>
      </c>
      <c r="I82" s="105"/>
      <c r="J82" s="105"/>
      <c r="K82" s="91"/>
      <c r="L82" s="91"/>
    </row>
    <row r="83" spans="1:12" ht="17.399999999999999">
      <c r="A83" s="28" t="s">
        <v>119</v>
      </c>
      <c r="B83" s="77"/>
      <c r="C83" s="25" t="s">
        <v>92</v>
      </c>
      <c r="D83" s="25" t="s">
        <v>82</v>
      </c>
      <c r="E83" s="63"/>
      <c r="F83" s="126"/>
      <c r="G83" s="152" t="s">
        <v>284</v>
      </c>
      <c r="H83" s="100">
        <f>SUM(H84:H88)</f>
        <v>3365051</v>
      </c>
      <c r="I83" s="105"/>
      <c r="J83" s="105"/>
      <c r="K83" s="100">
        <f>SUM(K84:K88)</f>
        <v>2832115</v>
      </c>
      <c r="L83" s="100">
        <f>SUM(L84:L88)</f>
        <v>2832115</v>
      </c>
    </row>
    <row r="84" spans="1:12" ht="72">
      <c r="A84" s="20" t="s">
        <v>207</v>
      </c>
      <c r="B84" s="76"/>
      <c r="C84" s="64" t="s">
        <v>92</v>
      </c>
      <c r="D84" s="64" t="s">
        <v>82</v>
      </c>
      <c r="E84" s="65" t="s">
        <v>116</v>
      </c>
      <c r="F84" s="7" t="s">
        <v>5</v>
      </c>
      <c r="G84" s="150" t="s">
        <v>282</v>
      </c>
      <c r="H84" s="91">
        <v>101389</v>
      </c>
      <c r="I84" s="105">
        <v>96348</v>
      </c>
      <c r="J84" s="105">
        <v>96348</v>
      </c>
      <c r="K84" s="91">
        <v>104895</v>
      </c>
      <c r="L84" s="91">
        <v>104895</v>
      </c>
    </row>
    <row r="85" spans="1:12" ht="72">
      <c r="A85" s="20" t="s">
        <v>208</v>
      </c>
      <c r="B85" s="76"/>
      <c r="C85" s="64" t="s">
        <v>92</v>
      </c>
      <c r="D85" s="64" t="s">
        <v>82</v>
      </c>
      <c r="E85" s="65" t="s">
        <v>116</v>
      </c>
      <c r="F85" s="7" t="s">
        <v>4</v>
      </c>
      <c r="G85" s="151" t="s">
        <v>283</v>
      </c>
      <c r="H85" s="91">
        <v>205758</v>
      </c>
      <c r="I85" s="105">
        <v>171864</v>
      </c>
      <c r="J85" s="105">
        <v>171864</v>
      </c>
      <c r="K85" s="91">
        <v>197400</v>
      </c>
      <c r="L85" s="91">
        <v>197400</v>
      </c>
    </row>
    <row r="86" spans="1:12" ht="72">
      <c r="A86" s="20" t="s">
        <v>204</v>
      </c>
      <c r="B86" s="76"/>
      <c r="C86" s="64" t="s">
        <v>92</v>
      </c>
      <c r="D86" s="64" t="s">
        <v>82</v>
      </c>
      <c r="E86" s="65" t="s">
        <v>117</v>
      </c>
      <c r="F86" s="107" t="s">
        <v>5</v>
      </c>
      <c r="G86" s="107"/>
      <c r="H86" s="91">
        <v>17010</v>
      </c>
      <c r="I86" s="105">
        <v>15624</v>
      </c>
      <c r="J86" s="105">
        <v>15624</v>
      </c>
      <c r="K86" s="91">
        <v>17010</v>
      </c>
      <c r="L86" s="91">
        <v>17010</v>
      </c>
    </row>
    <row r="87" spans="1:12" ht="72">
      <c r="A87" s="40" t="s">
        <v>205</v>
      </c>
      <c r="B87" s="77"/>
      <c r="C87" s="64" t="s">
        <v>92</v>
      </c>
      <c r="D87" s="64" t="s">
        <v>82</v>
      </c>
      <c r="E87" s="65" t="s">
        <v>117</v>
      </c>
      <c r="F87" s="45">
        <v>600</v>
      </c>
      <c r="G87" s="45"/>
      <c r="H87" s="91">
        <v>12810</v>
      </c>
      <c r="I87" s="105">
        <v>10416</v>
      </c>
      <c r="J87" s="105">
        <v>10416</v>
      </c>
      <c r="K87" s="91">
        <v>12810</v>
      </c>
      <c r="L87" s="91">
        <v>12810</v>
      </c>
    </row>
    <row r="88" spans="1:12" ht="54">
      <c r="A88" s="20" t="s">
        <v>120</v>
      </c>
      <c r="B88" s="64"/>
      <c r="C88" s="64" t="s">
        <v>92</v>
      </c>
      <c r="D88" s="64" t="s">
        <v>82</v>
      </c>
      <c r="E88" s="65" t="s">
        <v>176</v>
      </c>
      <c r="F88" s="7" t="s">
        <v>4</v>
      </c>
      <c r="G88" s="7"/>
      <c r="H88" s="91">
        <v>3028084</v>
      </c>
      <c r="I88" s="105">
        <v>2500000</v>
      </c>
      <c r="J88" s="105">
        <v>2500000</v>
      </c>
      <c r="K88" s="91">
        <v>2500000</v>
      </c>
      <c r="L88" s="91">
        <v>2500000</v>
      </c>
    </row>
    <row r="89" spans="1:12" ht="17.399999999999999">
      <c r="A89" s="28" t="s">
        <v>121</v>
      </c>
      <c r="B89" s="25"/>
      <c r="C89" s="25" t="s">
        <v>122</v>
      </c>
      <c r="D89" s="25" t="s">
        <v>81</v>
      </c>
      <c r="E89" s="63"/>
      <c r="F89" s="22"/>
      <c r="G89" s="22"/>
      <c r="H89" s="116">
        <f>H90+H91</f>
        <v>249380.09</v>
      </c>
      <c r="I89" s="87">
        <f t="shared" ref="I89:J89" si="7">I90</f>
        <v>276511.38</v>
      </c>
      <c r="J89" s="87">
        <f t="shared" si="7"/>
        <v>276511.38</v>
      </c>
      <c r="K89" s="116">
        <f t="shared" ref="K89:L89" si="8">K90+K91</f>
        <v>272662.87</v>
      </c>
      <c r="L89" s="116">
        <f t="shared" si="8"/>
        <v>272662.87</v>
      </c>
    </row>
    <row r="90" spans="1:12" ht="116.25" customHeight="1">
      <c r="A90" s="40" t="s">
        <v>123</v>
      </c>
      <c r="B90" s="71"/>
      <c r="C90" s="64" t="s">
        <v>122</v>
      </c>
      <c r="D90" s="64" t="s">
        <v>81</v>
      </c>
      <c r="E90" s="65" t="s">
        <v>10</v>
      </c>
      <c r="F90" s="2">
        <v>300</v>
      </c>
      <c r="G90" s="2"/>
      <c r="H90" s="130">
        <v>186430.36</v>
      </c>
      <c r="I90" s="105">
        <v>276511.38</v>
      </c>
      <c r="J90" s="105">
        <v>276511.38</v>
      </c>
      <c r="K90" s="91">
        <v>186430.36</v>
      </c>
      <c r="L90" s="91">
        <v>186430.36</v>
      </c>
    </row>
    <row r="91" spans="1:12" ht="397.5" customHeight="1">
      <c r="A91" s="39" t="s">
        <v>290</v>
      </c>
      <c r="B91" s="71"/>
      <c r="C91" s="64" t="s">
        <v>122</v>
      </c>
      <c r="D91" s="64" t="s">
        <v>81</v>
      </c>
      <c r="E91" s="65" t="s">
        <v>232</v>
      </c>
      <c r="F91" s="2">
        <v>200</v>
      </c>
      <c r="G91" s="2"/>
      <c r="H91" s="130">
        <v>62949.73</v>
      </c>
      <c r="I91" s="105"/>
      <c r="J91" s="105"/>
      <c r="K91" s="91">
        <v>86232.51</v>
      </c>
      <c r="L91" s="91">
        <v>86232.51</v>
      </c>
    </row>
    <row r="92" spans="1:12" ht="17.399999999999999">
      <c r="A92" s="31" t="s">
        <v>124</v>
      </c>
      <c r="B92" s="30"/>
      <c r="C92" s="30">
        <v>11</v>
      </c>
      <c r="D92" s="30" t="s">
        <v>84</v>
      </c>
      <c r="E92" s="63"/>
      <c r="F92" s="1"/>
      <c r="G92" s="1"/>
      <c r="H92" s="116">
        <f>H93</f>
        <v>81500</v>
      </c>
      <c r="I92" s="87" t="e">
        <f>#REF!</f>
        <v>#REF!</v>
      </c>
      <c r="J92" s="87" t="e">
        <f>#REF!</f>
        <v>#REF!</v>
      </c>
      <c r="K92" s="116">
        <f t="shared" ref="K92:L92" si="9">K93</f>
        <v>51500</v>
      </c>
      <c r="L92" s="116">
        <f t="shared" si="9"/>
        <v>51500</v>
      </c>
    </row>
    <row r="93" spans="1:12" ht="75" customHeight="1">
      <c r="A93" s="127" t="s">
        <v>291</v>
      </c>
      <c r="B93" s="32"/>
      <c r="C93" s="17"/>
      <c r="D93" s="17"/>
      <c r="E93" s="65" t="s">
        <v>20</v>
      </c>
      <c r="F93" s="6">
        <v>600</v>
      </c>
      <c r="G93" s="6"/>
      <c r="H93" s="91">
        <v>81500</v>
      </c>
      <c r="I93" s="105"/>
      <c r="J93" s="105"/>
      <c r="K93" s="91">
        <v>51500</v>
      </c>
      <c r="L93" s="91">
        <v>51500</v>
      </c>
    </row>
    <row r="94" spans="1:12" ht="34.799999999999997">
      <c r="A94" s="46" t="s">
        <v>125</v>
      </c>
      <c r="B94" s="30" t="s">
        <v>126</v>
      </c>
      <c r="C94" s="78"/>
      <c r="D94" s="78"/>
      <c r="E94" s="63"/>
      <c r="F94" s="6"/>
      <c r="G94" s="6"/>
      <c r="H94" s="116">
        <f>H95+H97+H99+H101+H103+H105</f>
        <v>4014090</v>
      </c>
      <c r="I94" s="87">
        <f>I95+I99+I97+I101+I105+I103</f>
        <v>962000</v>
      </c>
      <c r="J94" s="87">
        <f>J95+J99+J97+J101+J105+J103</f>
        <v>962000</v>
      </c>
      <c r="K94" s="116">
        <f t="shared" ref="K94:L94" si="10">K95+K97+K99+K101+K103+K105</f>
        <v>2642000</v>
      </c>
      <c r="L94" s="116">
        <f t="shared" si="10"/>
        <v>2642000</v>
      </c>
    </row>
    <row r="95" spans="1:12" ht="17.399999999999999">
      <c r="A95" s="28" t="s">
        <v>128</v>
      </c>
      <c r="B95" s="25"/>
      <c r="C95" s="25" t="s">
        <v>66</v>
      </c>
      <c r="D95" s="25">
        <v>11</v>
      </c>
      <c r="E95" s="63"/>
      <c r="F95" s="15"/>
      <c r="G95" s="15"/>
      <c r="H95" s="116">
        <f>H96</f>
        <v>200000</v>
      </c>
      <c r="I95" s="87">
        <f t="shared" ref="I95:L95" si="11">I96</f>
        <v>0</v>
      </c>
      <c r="J95" s="87">
        <f t="shared" si="11"/>
        <v>0</v>
      </c>
      <c r="K95" s="116">
        <f t="shared" si="11"/>
        <v>200000</v>
      </c>
      <c r="L95" s="116">
        <f t="shared" si="11"/>
        <v>200000</v>
      </c>
    </row>
    <row r="96" spans="1:12" ht="36">
      <c r="A96" s="34" t="s">
        <v>217</v>
      </c>
      <c r="B96" s="79"/>
      <c r="C96" s="64" t="s">
        <v>66</v>
      </c>
      <c r="D96" s="64">
        <v>11</v>
      </c>
      <c r="E96" s="65" t="s">
        <v>33</v>
      </c>
      <c r="F96" s="6">
        <v>800</v>
      </c>
      <c r="G96" s="6"/>
      <c r="H96" s="117">
        <v>200000</v>
      </c>
      <c r="I96" s="105"/>
      <c r="J96" s="105"/>
      <c r="K96" s="117">
        <v>200000</v>
      </c>
      <c r="L96" s="117">
        <v>200000</v>
      </c>
    </row>
    <row r="97" spans="1:12" ht="18">
      <c r="A97" s="12" t="s">
        <v>129</v>
      </c>
      <c r="B97" s="69"/>
      <c r="C97" s="30" t="s">
        <v>81</v>
      </c>
      <c r="D97" s="30" t="s">
        <v>130</v>
      </c>
      <c r="E97" s="65"/>
      <c r="F97" s="2"/>
      <c r="G97" s="2"/>
      <c r="H97" s="60">
        <f>H98</f>
        <v>1854090</v>
      </c>
      <c r="I97" s="60">
        <f t="shared" ref="I97:L97" si="12">I98</f>
        <v>864000</v>
      </c>
      <c r="J97" s="60">
        <f t="shared" si="12"/>
        <v>864000</v>
      </c>
      <c r="K97" s="60">
        <f t="shared" si="12"/>
        <v>864000</v>
      </c>
      <c r="L97" s="60">
        <f t="shared" si="12"/>
        <v>864000</v>
      </c>
    </row>
    <row r="98" spans="1:12" ht="90">
      <c r="A98" s="10" t="s">
        <v>131</v>
      </c>
      <c r="B98" s="69"/>
      <c r="C98" s="32" t="s">
        <v>81</v>
      </c>
      <c r="D98" s="32" t="s">
        <v>130</v>
      </c>
      <c r="E98" s="69" t="s">
        <v>132</v>
      </c>
      <c r="F98" s="2">
        <v>500</v>
      </c>
      <c r="G98" s="2"/>
      <c r="H98" s="91">
        <v>1854090</v>
      </c>
      <c r="I98" s="105">
        <v>864000</v>
      </c>
      <c r="J98" s="105">
        <v>864000</v>
      </c>
      <c r="K98" s="91">
        <v>864000</v>
      </c>
      <c r="L98" s="91">
        <v>864000</v>
      </c>
    </row>
    <row r="99" spans="1:12" ht="18">
      <c r="A99" s="31" t="s">
        <v>80</v>
      </c>
      <c r="B99" s="30"/>
      <c r="C99" s="30" t="s">
        <v>81</v>
      </c>
      <c r="D99" s="30" t="s">
        <v>82</v>
      </c>
      <c r="E99" s="65"/>
      <c r="F99" s="2"/>
      <c r="G99" s="2"/>
      <c r="H99" s="116">
        <f>SUM(H100:H100)</f>
        <v>1240000</v>
      </c>
      <c r="I99" s="87">
        <f t="shared" ref="I99:L99" si="13">SUM(I100:I100)</f>
        <v>0</v>
      </c>
      <c r="J99" s="87">
        <f t="shared" si="13"/>
        <v>0</v>
      </c>
      <c r="K99" s="116">
        <f t="shared" si="13"/>
        <v>1240000</v>
      </c>
      <c r="L99" s="116">
        <f t="shared" si="13"/>
        <v>1240000</v>
      </c>
    </row>
    <row r="100" spans="1:12" ht="144" customHeight="1">
      <c r="A100" s="34" t="s">
        <v>133</v>
      </c>
      <c r="B100" s="79"/>
      <c r="C100" s="32" t="s">
        <v>81</v>
      </c>
      <c r="D100" s="32" t="s">
        <v>82</v>
      </c>
      <c r="E100" s="65" t="s">
        <v>134</v>
      </c>
      <c r="F100" s="6">
        <v>500</v>
      </c>
      <c r="G100" s="6"/>
      <c r="H100" s="91">
        <v>1240000</v>
      </c>
      <c r="I100" s="105"/>
      <c r="J100" s="105"/>
      <c r="K100" s="91">
        <v>1240000</v>
      </c>
      <c r="L100" s="91">
        <v>1240000</v>
      </c>
    </row>
    <row r="101" spans="1:12" ht="18">
      <c r="A101" s="28" t="s">
        <v>86</v>
      </c>
      <c r="B101" s="25"/>
      <c r="C101" s="25" t="s">
        <v>87</v>
      </c>
      <c r="D101" s="25" t="s">
        <v>84</v>
      </c>
      <c r="E101" s="65"/>
      <c r="F101" s="6"/>
      <c r="G101" s="6"/>
      <c r="H101" s="115">
        <f>H102</f>
        <v>120000</v>
      </c>
      <c r="I101" s="86">
        <f t="shared" ref="I101:L101" si="14">I102</f>
        <v>66000</v>
      </c>
      <c r="J101" s="86">
        <f t="shared" si="14"/>
        <v>66000</v>
      </c>
      <c r="K101" s="115">
        <f t="shared" si="14"/>
        <v>66000</v>
      </c>
      <c r="L101" s="115">
        <f t="shared" si="14"/>
        <v>66000</v>
      </c>
    </row>
    <row r="102" spans="1:12" ht="90">
      <c r="A102" s="34" t="s">
        <v>135</v>
      </c>
      <c r="B102" s="79"/>
      <c r="C102" s="32"/>
      <c r="D102" s="32"/>
      <c r="E102" s="65" t="s">
        <v>38</v>
      </c>
      <c r="F102" s="6">
        <v>500</v>
      </c>
      <c r="G102" s="6"/>
      <c r="H102" s="117">
        <v>120000</v>
      </c>
      <c r="I102" s="105">
        <v>66000</v>
      </c>
      <c r="J102" s="105">
        <v>66000</v>
      </c>
      <c r="K102" s="117">
        <v>66000</v>
      </c>
      <c r="L102" s="117">
        <v>66000</v>
      </c>
    </row>
    <row r="103" spans="1:12" ht="18">
      <c r="A103" s="33" t="s">
        <v>83</v>
      </c>
      <c r="B103" s="80"/>
      <c r="C103" s="48" t="s">
        <v>84</v>
      </c>
      <c r="D103" s="48" t="s">
        <v>85</v>
      </c>
      <c r="E103" s="65"/>
      <c r="F103" s="6"/>
      <c r="G103" s="6"/>
      <c r="H103" s="115">
        <f>H104</f>
        <v>280000</v>
      </c>
      <c r="I103" s="86">
        <f t="shared" ref="I103:L103" si="15">I104</f>
        <v>0</v>
      </c>
      <c r="J103" s="86">
        <f t="shared" si="15"/>
        <v>0</v>
      </c>
      <c r="K103" s="115">
        <f t="shared" si="15"/>
        <v>240000</v>
      </c>
      <c r="L103" s="115">
        <f t="shared" si="15"/>
        <v>240000</v>
      </c>
    </row>
    <row r="104" spans="1:12" ht="54">
      <c r="A104" s="34" t="s">
        <v>136</v>
      </c>
      <c r="B104" s="80"/>
      <c r="C104" s="49"/>
      <c r="D104" s="49"/>
      <c r="E104" s="65" t="s">
        <v>137</v>
      </c>
      <c r="F104" s="6">
        <v>500</v>
      </c>
      <c r="G104" s="6"/>
      <c r="H104" s="117">
        <v>280000</v>
      </c>
      <c r="I104" s="105"/>
      <c r="J104" s="105"/>
      <c r="K104" s="117">
        <v>240000</v>
      </c>
      <c r="L104" s="117">
        <v>240000</v>
      </c>
    </row>
    <row r="105" spans="1:12" ht="18">
      <c r="A105" s="50" t="s">
        <v>138</v>
      </c>
      <c r="B105" s="48"/>
      <c r="C105" s="48" t="s">
        <v>84</v>
      </c>
      <c r="D105" s="48" t="s">
        <v>112</v>
      </c>
      <c r="E105" s="65"/>
      <c r="F105" s="6"/>
      <c r="G105" s="6"/>
      <c r="H105" s="115">
        <f>H106</f>
        <v>320000</v>
      </c>
      <c r="I105" s="86">
        <f t="shared" ref="I105:L105" si="16">I106</f>
        <v>32000</v>
      </c>
      <c r="J105" s="86">
        <f t="shared" si="16"/>
        <v>32000</v>
      </c>
      <c r="K105" s="115">
        <f t="shared" si="16"/>
        <v>32000</v>
      </c>
      <c r="L105" s="115">
        <f t="shared" si="16"/>
        <v>32000</v>
      </c>
    </row>
    <row r="106" spans="1:12" ht="90">
      <c r="A106" s="34" t="s">
        <v>139</v>
      </c>
      <c r="B106" s="79"/>
      <c r="C106" s="49" t="s">
        <v>84</v>
      </c>
      <c r="D106" s="49" t="s">
        <v>112</v>
      </c>
      <c r="E106" s="68" t="s">
        <v>39</v>
      </c>
      <c r="F106" s="6">
        <v>500</v>
      </c>
      <c r="G106" s="6"/>
      <c r="H106" s="117">
        <v>320000</v>
      </c>
      <c r="I106" s="105">
        <v>32000</v>
      </c>
      <c r="J106" s="105">
        <v>32000</v>
      </c>
      <c r="K106" s="117">
        <v>32000</v>
      </c>
      <c r="L106" s="117">
        <v>32000</v>
      </c>
    </row>
    <row r="107" spans="1:12" ht="34.799999999999997">
      <c r="A107" s="51" t="s">
        <v>140</v>
      </c>
      <c r="B107" s="30">
        <v>120</v>
      </c>
      <c r="C107" s="25"/>
      <c r="D107" s="25"/>
      <c r="E107" s="63"/>
      <c r="F107" s="6"/>
      <c r="G107" s="148" t="s">
        <v>279</v>
      </c>
      <c r="H107" s="115">
        <f>H108+H110+H117+H119+H131+H138+H144+H149</f>
        <v>48921056.230000004</v>
      </c>
      <c r="I107" s="86" t="e">
        <f>I110+I119+I131+I149+#REF!+I138+I108+I144+#REF!+I117</f>
        <v>#REF!</v>
      </c>
      <c r="J107" s="86" t="e">
        <f>J110+J119+J131+J149+#REF!+J138+J108+J144+#REF!+J117</f>
        <v>#REF!</v>
      </c>
      <c r="K107" s="115" t="e">
        <f>K110+K119+K131+K149+#REF!+K138+K108+K144+#REF!+K117</f>
        <v>#REF!</v>
      </c>
      <c r="L107" s="115" t="e">
        <f>L110+L119+L131+L149+#REF!+L138+L108+L144+#REF!+L117</f>
        <v>#REF!</v>
      </c>
    </row>
    <row r="108" spans="1:12" ht="34.799999999999997">
      <c r="A108" s="51" t="s">
        <v>141</v>
      </c>
      <c r="B108" s="30"/>
      <c r="C108" s="72" t="s">
        <v>66</v>
      </c>
      <c r="D108" s="72" t="s">
        <v>85</v>
      </c>
      <c r="E108" s="63"/>
      <c r="F108" s="6"/>
      <c r="G108" s="6"/>
      <c r="H108" s="115">
        <f>H109</f>
        <v>2506941</v>
      </c>
      <c r="I108" s="86">
        <f t="shared" ref="I108:L108" si="17">I109</f>
        <v>1826243</v>
      </c>
      <c r="J108" s="86">
        <f t="shared" si="17"/>
        <v>1826243</v>
      </c>
      <c r="K108" s="115">
        <f t="shared" si="17"/>
        <v>2506941</v>
      </c>
      <c r="L108" s="115">
        <f t="shared" si="17"/>
        <v>2506941</v>
      </c>
    </row>
    <row r="109" spans="1:12" ht="72">
      <c r="A109" s="27" t="s">
        <v>28</v>
      </c>
      <c r="B109" s="32"/>
      <c r="C109" s="69" t="s">
        <v>66</v>
      </c>
      <c r="D109" s="69" t="s">
        <v>85</v>
      </c>
      <c r="E109" s="104" t="s">
        <v>246</v>
      </c>
      <c r="F109" s="2">
        <v>100</v>
      </c>
      <c r="G109" s="2"/>
      <c r="H109" s="91">
        <v>2506941</v>
      </c>
      <c r="I109" s="105">
        <v>1826243</v>
      </c>
      <c r="J109" s="105">
        <v>1826243</v>
      </c>
      <c r="K109" s="91">
        <v>2506941</v>
      </c>
      <c r="L109" s="91">
        <v>2506941</v>
      </c>
    </row>
    <row r="110" spans="1:12" ht="52.2">
      <c r="A110" s="36" t="s">
        <v>142</v>
      </c>
      <c r="B110" s="72"/>
      <c r="C110" s="72" t="s">
        <v>66</v>
      </c>
      <c r="D110" s="72" t="s">
        <v>81</v>
      </c>
      <c r="E110" s="63"/>
      <c r="F110" s="15"/>
      <c r="G110" s="148" t="s">
        <v>275</v>
      </c>
      <c r="H110" s="115">
        <f>SUM(H111:H116)</f>
        <v>27594861.990000002</v>
      </c>
      <c r="I110" s="86">
        <f t="shared" ref="I110:L110" si="18">SUM(I111:I116)</f>
        <v>17662288.960000001</v>
      </c>
      <c r="J110" s="86">
        <f t="shared" si="18"/>
        <v>16661943.960000001</v>
      </c>
      <c r="K110" s="115">
        <f t="shared" si="18"/>
        <v>25289188.390000001</v>
      </c>
      <c r="L110" s="115">
        <f t="shared" si="18"/>
        <v>25119188.390000001</v>
      </c>
    </row>
    <row r="111" spans="1:12" ht="90">
      <c r="A111" s="52" t="s">
        <v>195</v>
      </c>
      <c r="B111" s="81"/>
      <c r="C111" s="69" t="s">
        <v>66</v>
      </c>
      <c r="D111" s="69" t="s">
        <v>81</v>
      </c>
      <c r="E111" s="90" t="s">
        <v>244</v>
      </c>
      <c r="F111" s="6">
        <v>100</v>
      </c>
      <c r="G111" s="6"/>
      <c r="H111" s="91">
        <v>24360346</v>
      </c>
      <c r="I111" s="105">
        <v>15406580</v>
      </c>
      <c r="J111" s="105">
        <v>14406235</v>
      </c>
      <c r="K111" s="91">
        <v>24271986</v>
      </c>
      <c r="L111" s="91">
        <v>24271986</v>
      </c>
    </row>
    <row r="112" spans="1:12" ht="54">
      <c r="A112" s="52" t="s">
        <v>196</v>
      </c>
      <c r="B112" s="81"/>
      <c r="C112" s="69" t="s">
        <v>66</v>
      </c>
      <c r="D112" s="69" t="s">
        <v>81</v>
      </c>
      <c r="E112" s="90" t="s">
        <v>245</v>
      </c>
      <c r="F112" s="6">
        <v>200</v>
      </c>
      <c r="G112" s="6"/>
      <c r="H112" s="91">
        <v>2250000</v>
      </c>
      <c r="I112" s="105">
        <v>1683770</v>
      </c>
      <c r="J112" s="105">
        <v>1683770</v>
      </c>
      <c r="K112" s="91">
        <v>310000</v>
      </c>
      <c r="L112" s="91">
        <v>310000</v>
      </c>
    </row>
    <row r="113" spans="1:12" ht="36">
      <c r="A113" s="53" t="s">
        <v>27</v>
      </c>
      <c r="B113" s="82"/>
      <c r="C113" s="69" t="s">
        <v>66</v>
      </c>
      <c r="D113" s="69" t="s">
        <v>81</v>
      </c>
      <c r="E113" s="90" t="s">
        <v>244</v>
      </c>
      <c r="F113" s="6">
        <v>800</v>
      </c>
      <c r="G113" s="6"/>
      <c r="H113" s="91">
        <v>170000</v>
      </c>
      <c r="I113" s="105">
        <v>60000</v>
      </c>
      <c r="J113" s="105">
        <v>60000</v>
      </c>
      <c r="K113" s="91">
        <v>170000</v>
      </c>
      <c r="L113" s="91"/>
    </row>
    <row r="114" spans="1:12" ht="108">
      <c r="A114" s="27" t="s">
        <v>34</v>
      </c>
      <c r="B114" s="32"/>
      <c r="C114" s="69" t="s">
        <v>66</v>
      </c>
      <c r="D114" s="69" t="s">
        <v>81</v>
      </c>
      <c r="E114" s="90" t="s">
        <v>248</v>
      </c>
      <c r="F114" s="2">
        <v>100</v>
      </c>
      <c r="G114" s="2"/>
      <c r="H114" s="91">
        <v>296603</v>
      </c>
      <c r="I114" s="105"/>
      <c r="J114" s="105"/>
      <c r="K114" s="91"/>
      <c r="L114" s="91"/>
    </row>
    <row r="115" spans="1:12" ht="90">
      <c r="A115" s="20" t="s">
        <v>29</v>
      </c>
      <c r="B115" s="64"/>
      <c r="C115" s="69" t="s">
        <v>66</v>
      </c>
      <c r="D115" s="69" t="s">
        <v>81</v>
      </c>
      <c r="E115" s="90" t="s">
        <v>247</v>
      </c>
      <c r="F115" s="6">
        <v>100</v>
      </c>
      <c r="G115" s="147" t="s">
        <v>275</v>
      </c>
      <c r="H115" s="91">
        <v>492059.6</v>
      </c>
      <c r="I115" s="105">
        <v>485625.07</v>
      </c>
      <c r="J115" s="105">
        <v>485625.07</v>
      </c>
      <c r="K115" s="91">
        <v>511363</v>
      </c>
      <c r="L115" s="91">
        <v>511363</v>
      </c>
    </row>
    <row r="116" spans="1:12" ht="78.75" customHeight="1">
      <c r="A116" s="20" t="s">
        <v>188</v>
      </c>
      <c r="B116" s="64"/>
      <c r="C116" s="69" t="s">
        <v>66</v>
      </c>
      <c r="D116" s="69" t="s">
        <v>81</v>
      </c>
      <c r="E116" s="90" t="s">
        <v>247</v>
      </c>
      <c r="F116" s="6">
        <v>200</v>
      </c>
      <c r="G116" s="6"/>
      <c r="H116" s="91">
        <v>25853.39</v>
      </c>
      <c r="I116" s="105">
        <v>26313.89</v>
      </c>
      <c r="J116" s="105">
        <v>26313.89</v>
      </c>
      <c r="K116" s="91">
        <v>25839.39</v>
      </c>
      <c r="L116" s="91">
        <v>25839.39</v>
      </c>
    </row>
    <row r="117" spans="1:12" ht="22.5" customHeight="1">
      <c r="A117" s="46" t="s">
        <v>127</v>
      </c>
      <c r="B117" s="30"/>
      <c r="C117" s="72" t="s">
        <v>66</v>
      </c>
      <c r="D117" s="72" t="s">
        <v>84</v>
      </c>
      <c r="E117" s="63"/>
      <c r="F117" s="6"/>
      <c r="G117" s="6"/>
      <c r="H117" s="116">
        <f>H118</f>
        <v>838.51</v>
      </c>
      <c r="I117" s="87">
        <f t="shared" ref="I117:L117" si="19">I118</f>
        <v>355.08</v>
      </c>
      <c r="J117" s="87">
        <f t="shared" si="19"/>
        <v>0</v>
      </c>
      <c r="K117" s="116">
        <f t="shared" si="19"/>
        <v>123.2</v>
      </c>
      <c r="L117" s="116">
        <f t="shared" si="19"/>
        <v>0</v>
      </c>
    </row>
    <row r="118" spans="1:12" ht="81.75" customHeight="1">
      <c r="A118" s="47" t="s">
        <v>203</v>
      </c>
      <c r="B118" s="32"/>
      <c r="C118" s="69" t="s">
        <v>66</v>
      </c>
      <c r="D118" s="69" t="s">
        <v>84</v>
      </c>
      <c r="E118" s="66" t="s">
        <v>263</v>
      </c>
      <c r="F118" s="6">
        <v>200</v>
      </c>
      <c r="G118" s="6"/>
      <c r="H118" s="120">
        <v>838.51</v>
      </c>
      <c r="I118" s="105">
        <v>355.08</v>
      </c>
      <c r="J118" s="105"/>
      <c r="K118" s="120">
        <v>123.2</v>
      </c>
      <c r="L118" s="120"/>
    </row>
    <row r="119" spans="1:12" ht="18">
      <c r="A119" s="31" t="s">
        <v>143</v>
      </c>
      <c r="B119" s="30"/>
      <c r="C119" s="30" t="s">
        <v>66</v>
      </c>
      <c r="D119" s="30">
        <v>13</v>
      </c>
      <c r="E119" s="65"/>
      <c r="F119" s="6"/>
      <c r="G119" s="147" t="s">
        <v>278</v>
      </c>
      <c r="H119" s="116">
        <f>SUM(H120:H130)</f>
        <v>11178966.800000001</v>
      </c>
      <c r="I119" s="87">
        <f t="shared" ref="I119:L119" si="20">SUM(I120:I130)</f>
        <v>5543987.4000000004</v>
      </c>
      <c r="J119" s="87">
        <f t="shared" si="20"/>
        <v>6694302.4000000004</v>
      </c>
      <c r="K119" s="116">
        <f t="shared" si="20"/>
        <v>5107219.8</v>
      </c>
      <c r="L119" s="116">
        <f t="shared" si="20"/>
        <v>4457219.8</v>
      </c>
    </row>
    <row r="120" spans="1:12" ht="72">
      <c r="A120" s="27" t="s">
        <v>144</v>
      </c>
      <c r="B120" s="32"/>
      <c r="C120" s="79" t="s">
        <v>66</v>
      </c>
      <c r="D120" s="79">
        <v>13</v>
      </c>
      <c r="E120" s="71" t="s">
        <v>145</v>
      </c>
      <c r="F120" s="2">
        <v>200</v>
      </c>
      <c r="G120" s="2"/>
      <c r="H120" s="91">
        <v>271000</v>
      </c>
      <c r="I120" s="91">
        <v>44253</v>
      </c>
      <c r="J120" s="91">
        <v>44253</v>
      </c>
      <c r="K120" s="91">
        <v>44253</v>
      </c>
      <c r="L120" s="91">
        <v>44253</v>
      </c>
    </row>
    <row r="121" spans="1:12" ht="54">
      <c r="A121" s="58" t="s">
        <v>174</v>
      </c>
      <c r="B121" s="17"/>
      <c r="C121" s="79" t="s">
        <v>66</v>
      </c>
      <c r="D121" s="79">
        <v>13</v>
      </c>
      <c r="E121" s="71" t="s">
        <v>173</v>
      </c>
      <c r="F121" s="6">
        <v>300</v>
      </c>
      <c r="G121" s="6"/>
      <c r="H121" s="91">
        <v>5747</v>
      </c>
      <c r="I121" s="91">
        <v>5747</v>
      </c>
      <c r="J121" s="91">
        <v>5747</v>
      </c>
      <c r="K121" s="91">
        <v>5747</v>
      </c>
      <c r="L121" s="91">
        <v>5747</v>
      </c>
    </row>
    <row r="122" spans="1:12" ht="54">
      <c r="A122" s="34" t="s">
        <v>146</v>
      </c>
      <c r="B122" s="79"/>
      <c r="C122" s="79" t="s">
        <v>66</v>
      </c>
      <c r="D122" s="79">
        <v>13</v>
      </c>
      <c r="E122" s="90" t="s">
        <v>249</v>
      </c>
      <c r="F122" s="6">
        <v>200</v>
      </c>
      <c r="G122" s="6"/>
      <c r="H122" s="91">
        <v>4513.8</v>
      </c>
      <c r="I122" s="105">
        <v>4718.3999999999996</v>
      </c>
      <c r="J122" s="105">
        <v>4718.3999999999996</v>
      </c>
      <c r="K122" s="91">
        <v>4513.8</v>
      </c>
      <c r="L122" s="91">
        <v>4513.8</v>
      </c>
    </row>
    <row r="123" spans="1:12" ht="90">
      <c r="A123" s="34" t="s">
        <v>214</v>
      </c>
      <c r="B123" s="79"/>
      <c r="C123" s="79" t="s">
        <v>66</v>
      </c>
      <c r="D123" s="79">
        <v>13</v>
      </c>
      <c r="E123" s="65" t="s">
        <v>250</v>
      </c>
      <c r="F123" s="6">
        <v>100</v>
      </c>
      <c r="G123" s="6"/>
      <c r="H123" s="91">
        <v>4661706</v>
      </c>
      <c r="I123" s="105">
        <v>4018739</v>
      </c>
      <c r="J123" s="105">
        <v>4018739</v>
      </c>
      <c r="K123" s="91">
        <v>3911706</v>
      </c>
      <c r="L123" s="91">
        <v>3911706</v>
      </c>
    </row>
    <row r="124" spans="1:12" ht="54">
      <c r="A124" s="34" t="s">
        <v>215</v>
      </c>
      <c r="B124" s="79"/>
      <c r="C124" s="79" t="s">
        <v>66</v>
      </c>
      <c r="D124" s="79">
        <v>13</v>
      </c>
      <c r="E124" s="65" t="s">
        <v>250</v>
      </c>
      <c r="F124" s="6">
        <v>200</v>
      </c>
      <c r="G124" s="6"/>
      <c r="H124" s="91">
        <v>5500000</v>
      </c>
      <c r="I124" s="105">
        <v>1074530</v>
      </c>
      <c r="J124" s="105">
        <v>2224845</v>
      </c>
      <c r="K124" s="91">
        <v>510000</v>
      </c>
      <c r="L124" s="91"/>
    </row>
    <row r="125" spans="1:12" ht="36">
      <c r="A125" s="34" t="s">
        <v>218</v>
      </c>
      <c r="B125" s="79"/>
      <c r="C125" s="79" t="s">
        <v>66</v>
      </c>
      <c r="D125" s="79">
        <v>13</v>
      </c>
      <c r="E125" s="65" t="s">
        <v>250</v>
      </c>
      <c r="F125" s="6">
        <v>800</v>
      </c>
      <c r="G125" s="6"/>
      <c r="H125" s="91">
        <v>140000</v>
      </c>
      <c r="I125" s="105">
        <v>140000</v>
      </c>
      <c r="J125" s="105">
        <v>140000</v>
      </c>
      <c r="K125" s="91">
        <v>140000</v>
      </c>
      <c r="L125" s="91"/>
    </row>
    <row r="126" spans="1:12" ht="54">
      <c r="A126" s="35" t="s">
        <v>147</v>
      </c>
      <c r="B126" s="69"/>
      <c r="C126" s="79" t="s">
        <v>66</v>
      </c>
      <c r="D126" s="79">
        <v>13</v>
      </c>
      <c r="E126" s="65" t="s">
        <v>253</v>
      </c>
      <c r="F126" s="6">
        <v>200</v>
      </c>
      <c r="G126" s="6"/>
      <c r="H126" s="91">
        <v>20000</v>
      </c>
      <c r="I126" s="105">
        <v>20000</v>
      </c>
      <c r="J126" s="105">
        <v>20000</v>
      </c>
      <c r="K126" s="91">
        <v>20000</v>
      </c>
      <c r="L126" s="91">
        <v>20000</v>
      </c>
    </row>
    <row r="127" spans="1:12" ht="72">
      <c r="A127" s="14" t="s">
        <v>148</v>
      </c>
      <c r="B127" s="69"/>
      <c r="C127" s="79" t="s">
        <v>66</v>
      </c>
      <c r="D127" s="79">
        <v>13</v>
      </c>
      <c r="E127" s="65" t="s">
        <v>254</v>
      </c>
      <c r="F127" s="6">
        <v>200</v>
      </c>
      <c r="G127" s="147" t="s">
        <v>277</v>
      </c>
      <c r="H127" s="117">
        <v>200000</v>
      </c>
      <c r="I127" s="105"/>
      <c r="J127" s="105"/>
      <c r="K127" s="117">
        <v>185000</v>
      </c>
      <c r="L127" s="117">
        <v>185000</v>
      </c>
    </row>
    <row r="128" spans="1:12" ht="54">
      <c r="A128" s="20" t="s">
        <v>149</v>
      </c>
      <c r="B128" s="64"/>
      <c r="C128" s="79" t="s">
        <v>66</v>
      </c>
      <c r="D128" s="79">
        <v>13</v>
      </c>
      <c r="E128" s="65" t="s">
        <v>262</v>
      </c>
      <c r="F128" s="6">
        <v>800</v>
      </c>
      <c r="G128" s="6"/>
      <c r="H128" s="117">
        <v>50000</v>
      </c>
      <c r="I128" s="105"/>
      <c r="J128" s="105"/>
      <c r="K128" s="117">
        <v>50000</v>
      </c>
      <c r="L128" s="117">
        <v>50000</v>
      </c>
    </row>
    <row r="129" spans="1:12" ht="72">
      <c r="A129" s="34" t="s">
        <v>261</v>
      </c>
      <c r="B129" s="64"/>
      <c r="C129" s="79" t="s">
        <v>66</v>
      </c>
      <c r="D129" s="79">
        <v>13</v>
      </c>
      <c r="E129" s="90" t="s">
        <v>281</v>
      </c>
      <c r="F129" s="32">
        <v>300</v>
      </c>
      <c r="G129" s="149" t="s">
        <v>276</v>
      </c>
      <c r="H129" s="117">
        <v>90000</v>
      </c>
      <c r="I129" s="105"/>
      <c r="J129" s="105"/>
      <c r="K129" s="117"/>
      <c r="L129" s="117"/>
    </row>
    <row r="130" spans="1:12" ht="63.75" customHeight="1">
      <c r="A130" s="18" t="s">
        <v>49</v>
      </c>
      <c r="B130" s="64"/>
      <c r="C130" s="79" t="s">
        <v>66</v>
      </c>
      <c r="D130" s="79">
        <v>13</v>
      </c>
      <c r="E130" s="65" t="s">
        <v>48</v>
      </c>
      <c r="F130" s="6">
        <v>200</v>
      </c>
      <c r="G130" s="6"/>
      <c r="H130" s="91">
        <v>236000</v>
      </c>
      <c r="I130" s="105">
        <v>236000</v>
      </c>
      <c r="J130" s="105">
        <v>236000</v>
      </c>
      <c r="K130" s="91">
        <v>236000</v>
      </c>
      <c r="L130" s="91">
        <v>236000</v>
      </c>
    </row>
    <row r="131" spans="1:12" ht="27.75" customHeight="1">
      <c r="A131" s="28" t="s">
        <v>150</v>
      </c>
      <c r="B131" s="25"/>
      <c r="C131" s="1" t="s">
        <v>112</v>
      </c>
      <c r="D131" s="1" t="s">
        <v>151</v>
      </c>
      <c r="E131" s="63"/>
      <c r="F131" s="2"/>
      <c r="G131" s="2"/>
      <c r="H131" s="116">
        <f>H132+H136</f>
        <v>1945329</v>
      </c>
      <c r="I131" s="87">
        <f t="shared" ref="I131:L131" si="21">I132+I136</f>
        <v>1211758</v>
      </c>
      <c r="J131" s="87">
        <f t="shared" si="21"/>
        <v>1211758</v>
      </c>
      <c r="K131" s="116">
        <f t="shared" si="21"/>
        <v>1846649</v>
      </c>
      <c r="L131" s="116">
        <f t="shared" si="21"/>
        <v>1846649</v>
      </c>
    </row>
    <row r="132" spans="1:12" ht="34.799999999999997">
      <c r="A132" s="36" t="s">
        <v>152</v>
      </c>
      <c r="B132" s="69"/>
      <c r="C132" s="72" t="s">
        <v>112</v>
      </c>
      <c r="D132" s="72" t="s">
        <v>82</v>
      </c>
      <c r="E132" s="63"/>
      <c r="F132" s="15"/>
      <c r="G132" s="15"/>
      <c r="H132" s="116">
        <f>H133+H134+H135</f>
        <v>1923329</v>
      </c>
      <c r="I132" s="87">
        <f t="shared" ref="I132:L132" si="22">I133+I134+I135</f>
        <v>1189758</v>
      </c>
      <c r="J132" s="87">
        <f t="shared" si="22"/>
        <v>1189758</v>
      </c>
      <c r="K132" s="116">
        <f t="shared" si="22"/>
        <v>1841649</v>
      </c>
      <c r="L132" s="116">
        <f t="shared" si="22"/>
        <v>1841649</v>
      </c>
    </row>
    <row r="133" spans="1:12" ht="90">
      <c r="A133" s="34" t="s">
        <v>153</v>
      </c>
      <c r="B133" s="79"/>
      <c r="C133" s="69" t="s">
        <v>112</v>
      </c>
      <c r="D133" s="69" t="s">
        <v>82</v>
      </c>
      <c r="E133" s="65" t="s">
        <v>154</v>
      </c>
      <c r="F133" s="6">
        <v>200</v>
      </c>
      <c r="G133" s="6"/>
      <c r="H133" s="91">
        <v>325000</v>
      </c>
      <c r="I133" s="105">
        <v>25000</v>
      </c>
      <c r="J133" s="105">
        <v>25000</v>
      </c>
      <c r="K133" s="91">
        <v>25000</v>
      </c>
      <c r="L133" s="91">
        <v>25000</v>
      </c>
    </row>
    <row r="134" spans="1:12" ht="72">
      <c r="A134" s="20" t="s">
        <v>46</v>
      </c>
      <c r="B134" s="79"/>
      <c r="C134" s="69" t="s">
        <v>112</v>
      </c>
      <c r="D134" s="69" t="s">
        <v>82</v>
      </c>
      <c r="E134" s="65" t="s">
        <v>155</v>
      </c>
      <c r="F134" s="6">
        <v>100</v>
      </c>
      <c r="G134" s="6"/>
      <c r="H134" s="91">
        <v>1498329</v>
      </c>
      <c r="I134" s="105">
        <v>1075878</v>
      </c>
      <c r="J134" s="105">
        <v>1075878</v>
      </c>
      <c r="K134" s="91">
        <v>1477769</v>
      </c>
      <c r="L134" s="91">
        <v>1477769</v>
      </c>
    </row>
    <row r="135" spans="1:12" ht="54">
      <c r="A135" s="20" t="s">
        <v>47</v>
      </c>
      <c r="B135" s="79"/>
      <c r="C135" s="69" t="s">
        <v>112</v>
      </c>
      <c r="D135" s="69" t="s">
        <v>82</v>
      </c>
      <c r="E135" s="65" t="s">
        <v>155</v>
      </c>
      <c r="F135" s="6">
        <v>200</v>
      </c>
      <c r="G135" s="6"/>
      <c r="H135" s="91">
        <v>100000</v>
      </c>
      <c r="I135" s="105">
        <v>88880</v>
      </c>
      <c r="J135" s="105">
        <v>88880</v>
      </c>
      <c r="K135" s="91">
        <v>338880</v>
      </c>
      <c r="L135" s="91">
        <v>338880</v>
      </c>
    </row>
    <row r="136" spans="1:12" ht="34.799999999999997">
      <c r="A136" s="33" t="s">
        <v>156</v>
      </c>
      <c r="B136" s="78"/>
      <c r="C136" s="72" t="s">
        <v>112</v>
      </c>
      <c r="D136" s="72">
        <v>14</v>
      </c>
      <c r="E136" s="63"/>
      <c r="F136" s="15"/>
      <c r="G136" s="15"/>
      <c r="H136" s="115">
        <f>H137</f>
        <v>22000</v>
      </c>
      <c r="I136" s="86">
        <v>22000</v>
      </c>
      <c r="J136" s="86">
        <v>22000</v>
      </c>
      <c r="K136" s="115">
        <f t="shared" ref="K136:L136" si="23">K137</f>
        <v>5000</v>
      </c>
      <c r="L136" s="115">
        <f t="shared" si="23"/>
        <v>5000</v>
      </c>
    </row>
    <row r="137" spans="1:12" ht="102.75" customHeight="1">
      <c r="A137" s="19" t="s">
        <v>45</v>
      </c>
      <c r="B137" s="79"/>
      <c r="C137" s="69" t="s">
        <v>112</v>
      </c>
      <c r="D137" s="69">
        <v>14</v>
      </c>
      <c r="E137" s="65" t="s">
        <v>157</v>
      </c>
      <c r="F137" s="6">
        <v>200</v>
      </c>
      <c r="G137" s="6"/>
      <c r="H137" s="118">
        <v>22000</v>
      </c>
      <c r="I137" s="105"/>
      <c r="J137" s="105"/>
      <c r="K137" s="118">
        <v>5000</v>
      </c>
      <c r="L137" s="118">
        <v>5000</v>
      </c>
    </row>
    <row r="138" spans="1:12" ht="17.399999999999999">
      <c r="A138" s="31" t="s">
        <v>78</v>
      </c>
      <c r="B138" s="30"/>
      <c r="C138" s="30" t="s">
        <v>81</v>
      </c>
      <c r="D138" s="30" t="s">
        <v>84</v>
      </c>
      <c r="E138" s="63"/>
      <c r="F138" s="15"/>
      <c r="G138" s="15"/>
      <c r="H138" s="115">
        <f>SUM(H139:H143)</f>
        <v>230000</v>
      </c>
      <c r="I138" s="86">
        <f t="shared" ref="I138:L138" si="24">SUM(I139:I143)</f>
        <v>220000</v>
      </c>
      <c r="J138" s="86">
        <f t="shared" si="24"/>
        <v>220000</v>
      </c>
      <c r="K138" s="115">
        <f t="shared" si="24"/>
        <v>230000</v>
      </c>
      <c r="L138" s="115">
        <f t="shared" si="24"/>
        <v>230000</v>
      </c>
    </row>
    <row r="139" spans="1:12" ht="72">
      <c r="A139" s="20" t="s">
        <v>158</v>
      </c>
      <c r="B139" s="64"/>
      <c r="C139" s="32" t="s">
        <v>81</v>
      </c>
      <c r="D139" s="32" t="s">
        <v>84</v>
      </c>
      <c r="E139" s="65" t="s">
        <v>159</v>
      </c>
      <c r="F139" s="6">
        <v>200</v>
      </c>
      <c r="G139" s="6"/>
      <c r="H139" s="91">
        <v>30000</v>
      </c>
      <c r="I139" s="91">
        <v>30000</v>
      </c>
      <c r="J139" s="91">
        <v>30000</v>
      </c>
      <c r="K139" s="91">
        <v>30000</v>
      </c>
      <c r="L139" s="91">
        <v>30000</v>
      </c>
    </row>
    <row r="140" spans="1:12" ht="54">
      <c r="A140" s="20" t="s">
        <v>233</v>
      </c>
      <c r="B140" s="64"/>
      <c r="C140" s="32" t="s">
        <v>81</v>
      </c>
      <c r="D140" s="32" t="s">
        <v>84</v>
      </c>
      <c r="E140" s="90" t="s">
        <v>234</v>
      </c>
      <c r="F140" s="32">
        <v>200</v>
      </c>
      <c r="G140" s="32"/>
      <c r="H140" s="91">
        <v>10000</v>
      </c>
      <c r="I140" s="91"/>
      <c r="J140" s="91"/>
      <c r="K140" s="91">
        <v>10000</v>
      </c>
      <c r="L140" s="91">
        <v>10000</v>
      </c>
    </row>
    <row r="141" spans="1:12" ht="36">
      <c r="A141" s="20" t="s">
        <v>185</v>
      </c>
      <c r="B141" s="64"/>
      <c r="C141" s="32" t="s">
        <v>81</v>
      </c>
      <c r="D141" s="32" t="s">
        <v>84</v>
      </c>
      <c r="E141" s="65" t="s">
        <v>35</v>
      </c>
      <c r="F141" s="6">
        <v>800</v>
      </c>
      <c r="G141" s="6"/>
      <c r="H141" s="91">
        <v>150000</v>
      </c>
      <c r="I141" s="91">
        <v>150000</v>
      </c>
      <c r="J141" s="91">
        <v>150000</v>
      </c>
      <c r="K141" s="91">
        <v>150000</v>
      </c>
      <c r="L141" s="91">
        <v>150000</v>
      </c>
    </row>
    <row r="142" spans="1:12" ht="43.5" customHeight="1">
      <c r="A142" s="20" t="s">
        <v>160</v>
      </c>
      <c r="B142" s="64"/>
      <c r="C142" s="32" t="s">
        <v>81</v>
      </c>
      <c r="D142" s="32" t="s">
        <v>84</v>
      </c>
      <c r="E142" s="65" t="s">
        <v>55</v>
      </c>
      <c r="F142" s="6">
        <v>300</v>
      </c>
      <c r="G142" s="6"/>
      <c r="H142" s="91">
        <v>20000</v>
      </c>
      <c r="I142" s="91">
        <v>20000</v>
      </c>
      <c r="J142" s="91">
        <v>20000</v>
      </c>
      <c r="K142" s="91">
        <v>20000</v>
      </c>
      <c r="L142" s="91">
        <v>20000</v>
      </c>
    </row>
    <row r="143" spans="1:12" ht="59.25" customHeight="1">
      <c r="A143" s="20" t="s">
        <v>58</v>
      </c>
      <c r="B143" s="64"/>
      <c r="C143" s="32" t="s">
        <v>81</v>
      </c>
      <c r="D143" s="32" t="s">
        <v>84</v>
      </c>
      <c r="E143" s="65" t="s">
        <v>57</v>
      </c>
      <c r="F143" s="6">
        <v>300</v>
      </c>
      <c r="G143" s="6"/>
      <c r="H143" s="91">
        <v>20000</v>
      </c>
      <c r="I143" s="91">
        <v>20000</v>
      </c>
      <c r="J143" s="91">
        <v>20000</v>
      </c>
      <c r="K143" s="91">
        <v>20000</v>
      </c>
      <c r="L143" s="91">
        <v>20000</v>
      </c>
    </row>
    <row r="144" spans="1:12" ht="17.399999999999999">
      <c r="A144" s="28" t="s">
        <v>161</v>
      </c>
      <c r="B144" s="78"/>
      <c r="C144" s="30" t="s">
        <v>130</v>
      </c>
      <c r="D144" s="30" t="s">
        <v>66</v>
      </c>
      <c r="E144" s="63"/>
      <c r="F144" s="15"/>
      <c r="G144" s="15"/>
      <c r="H144" s="115">
        <f>SUM(H145:H148)</f>
        <v>2846118.9299999997</v>
      </c>
      <c r="I144" s="86">
        <f>SUM(I145:I148)</f>
        <v>1772209</v>
      </c>
      <c r="J144" s="86">
        <f>SUM(J145:J148)</f>
        <v>1772209</v>
      </c>
      <c r="K144" s="115">
        <f>SUM(K145:K148)</f>
        <v>2049231</v>
      </c>
      <c r="L144" s="115">
        <f>SUM(L145:L148)</f>
        <v>2019522</v>
      </c>
    </row>
    <row r="145" spans="1:12" ht="77.25" customHeight="1">
      <c r="A145" s="20" t="s">
        <v>162</v>
      </c>
      <c r="B145" s="79"/>
      <c r="C145" s="32" t="s">
        <v>130</v>
      </c>
      <c r="D145" s="32" t="s">
        <v>66</v>
      </c>
      <c r="E145" s="71" t="s">
        <v>145</v>
      </c>
      <c r="F145" s="6">
        <v>600</v>
      </c>
      <c r="G145" s="6"/>
      <c r="H145" s="117"/>
      <c r="I145" s="105"/>
      <c r="J145" s="105"/>
      <c r="K145" s="117">
        <v>211000</v>
      </c>
      <c r="L145" s="117">
        <v>211000</v>
      </c>
    </row>
    <row r="146" spans="1:12" ht="54">
      <c r="A146" s="11" t="s">
        <v>37</v>
      </c>
      <c r="B146" s="79"/>
      <c r="C146" s="32" t="s">
        <v>130</v>
      </c>
      <c r="D146" s="32" t="s">
        <v>66</v>
      </c>
      <c r="E146" s="71" t="s">
        <v>36</v>
      </c>
      <c r="F146" s="6">
        <v>600</v>
      </c>
      <c r="G146" s="6">
        <v>-237.57</v>
      </c>
      <c r="H146" s="91">
        <v>1995610.43</v>
      </c>
      <c r="I146" s="105">
        <v>322500</v>
      </c>
      <c r="J146" s="105">
        <v>322500</v>
      </c>
      <c r="K146" s="91">
        <v>326722</v>
      </c>
      <c r="L146" s="91">
        <v>326722</v>
      </c>
    </row>
    <row r="147" spans="1:12" ht="90">
      <c r="A147" s="11" t="s">
        <v>235</v>
      </c>
      <c r="B147" s="79"/>
      <c r="C147" s="32" t="s">
        <v>130</v>
      </c>
      <c r="D147" s="32" t="s">
        <v>66</v>
      </c>
      <c r="E147" s="128" t="s">
        <v>236</v>
      </c>
      <c r="F147" s="32">
        <v>600</v>
      </c>
      <c r="G147" s="149" t="s">
        <v>280</v>
      </c>
      <c r="H147" s="91">
        <v>23756.5</v>
      </c>
      <c r="I147" s="105"/>
      <c r="J147" s="105"/>
      <c r="K147" s="91">
        <v>29709</v>
      </c>
      <c r="L147" s="91"/>
    </row>
    <row r="148" spans="1:12" ht="108" customHeight="1">
      <c r="A148" s="11" t="s">
        <v>163</v>
      </c>
      <c r="B148" s="79"/>
      <c r="C148" s="32" t="s">
        <v>130</v>
      </c>
      <c r="D148" s="32" t="s">
        <v>66</v>
      </c>
      <c r="E148" s="71" t="s">
        <v>41</v>
      </c>
      <c r="F148" s="6">
        <v>600</v>
      </c>
      <c r="G148" s="6"/>
      <c r="H148" s="91">
        <v>826752</v>
      </c>
      <c r="I148" s="105">
        <v>1449709</v>
      </c>
      <c r="J148" s="105">
        <v>1449709</v>
      </c>
      <c r="K148" s="91">
        <v>1481800</v>
      </c>
      <c r="L148" s="91">
        <v>1481800</v>
      </c>
    </row>
    <row r="149" spans="1:12" ht="17.399999999999999">
      <c r="A149" s="31" t="s">
        <v>164</v>
      </c>
      <c r="B149" s="78"/>
      <c r="C149" s="78">
        <v>10</v>
      </c>
      <c r="D149" s="78" t="s">
        <v>165</v>
      </c>
      <c r="E149" s="63"/>
      <c r="F149" s="15"/>
      <c r="G149" s="15"/>
      <c r="H149" s="115">
        <f>H150+H156+H153</f>
        <v>2618000</v>
      </c>
      <c r="I149" s="86" t="e">
        <f>I150+I156+I153+#REF!</f>
        <v>#REF!</v>
      </c>
      <c r="J149" s="86" t="e">
        <f>J150+J156+J153+#REF!</f>
        <v>#REF!</v>
      </c>
      <c r="K149" s="115">
        <f t="shared" ref="K149:L149" si="25">K150+K156+K153</f>
        <v>2618000</v>
      </c>
      <c r="L149" s="115">
        <f t="shared" si="25"/>
        <v>2618000</v>
      </c>
    </row>
    <row r="150" spans="1:12" ht="17.399999999999999">
      <c r="A150" s="31" t="s">
        <v>166</v>
      </c>
      <c r="B150" s="30"/>
      <c r="C150" s="30">
        <v>10</v>
      </c>
      <c r="D150" s="30" t="s">
        <v>66</v>
      </c>
      <c r="E150" s="63"/>
      <c r="F150" s="15"/>
      <c r="G150" s="15"/>
      <c r="H150" s="116">
        <f>H151+H152</f>
        <v>2424000</v>
      </c>
      <c r="I150" s="87">
        <f t="shared" ref="I150:L150" si="26">I151+I152</f>
        <v>2070500</v>
      </c>
      <c r="J150" s="87">
        <f t="shared" si="26"/>
        <v>2070500</v>
      </c>
      <c r="K150" s="116">
        <f t="shared" si="26"/>
        <v>2424000</v>
      </c>
      <c r="L150" s="116">
        <f t="shared" si="26"/>
        <v>2424000</v>
      </c>
    </row>
    <row r="151" spans="1:12" ht="72">
      <c r="A151" s="20" t="s">
        <v>292</v>
      </c>
      <c r="B151" s="64"/>
      <c r="C151" s="64"/>
      <c r="D151" s="64"/>
      <c r="E151" s="65" t="s">
        <v>31</v>
      </c>
      <c r="F151" s="6">
        <v>200</v>
      </c>
      <c r="G151" s="6"/>
      <c r="H151" s="106">
        <v>24000</v>
      </c>
      <c r="I151" s="105">
        <v>20500</v>
      </c>
      <c r="J151" s="105">
        <v>20500</v>
      </c>
      <c r="K151" s="106">
        <v>24000</v>
      </c>
      <c r="L151" s="106">
        <v>24000</v>
      </c>
    </row>
    <row r="152" spans="1:12" ht="54">
      <c r="A152" s="54" t="s">
        <v>30</v>
      </c>
      <c r="B152" s="83"/>
      <c r="C152" s="83"/>
      <c r="D152" s="83"/>
      <c r="E152" s="65" t="s">
        <v>31</v>
      </c>
      <c r="F152" s="6">
        <v>300</v>
      </c>
      <c r="G152" s="6"/>
      <c r="H152" s="91">
        <v>2400000</v>
      </c>
      <c r="I152" s="105">
        <v>2050000</v>
      </c>
      <c r="J152" s="105">
        <v>2050000</v>
      </c>
      <c r="K152" s="91">
        <v>2400000</v>
      </c>
      <c r="L152" s="91">
        <v>2400000</v>
      </c>
    </row>
    <row r="153" spans="1:12" ht="17.399999999999999">
      <c r="A153" s="55" t="s">
        <v>167</v>
      </c>
      <c r="B153" s="48"/>
      <c r="C153" s="48">
        <v>10</v>
      </c>
      <c r="D153" s="48" t="s">
        <v>112</v>
      </c>
      <c r="E153" s="63"/>
      <c r="F153" s="15"/>
      <c r="G153" s="15"/>
      <c r="H153" s="115">
        <f>H155+H154</f>
        <v>100000</v>
      </c>
      <c r="I153" s="86">
        <f t="shared" ref="I153:L153" si="27">I155+I154</f>
        <v>100000</v>
      </c>
      <c r="J153" s="86">
        <f t="shared" si="27"/>
        <v>100000</v>
      </c>
      <c r="K153" s="115">
        <f t="shared" si="27"/>
        <v>100000</v>
      </c>
      <c r="L153" s="115">
        <f t="shared" si="27"/>
        <v>100000</v>
      </c>
    </row>
    <row r="154" spans="1:12" ht="90">
      <c r="A154" s="10" t="s">
        <v>42</v>
      </c>
      <c r="B154" s="48"/>
      <c r="C154" s="49">
        <v>10</v>
      </c>
      <c r="D154" s="49" t="s">
        <v>112</v>
      </c>
      <c r="E154" s="90" t="s">
        <v>52</v>
      </c>
      <c r="F154" s="17">
        <v>300</v>
      </c>
      <c r="G154" s="17"/>
      <c r="H154" s="91">
        <v>50000</v>
      </c>
      <c r="I154" s="105">
        <v>50000</v>
      </c>
      <c r="J154" s="105">
        <v>50000</v>
      </c>
      <c r="K154" s="91">
        <v>50000</v>
      </c>
      <c r="L154" s="91">
        <v>50000</v>
      </c>
    </row>
    <row r="155" spans="1:12" ht="54">
      <c r="A155" s="56" t="s">
        <v>168</v>
      </c>
      <c r="B155" s="83"/>
      <c r="C155" s="49">
        <v>10</v>
      </c>
      <c r="D155" s="49" t="s">
        <v>112</v>
      </c>
      <c r="E155" s="68" t="s">
        <v>169</v>
      </c>
      <c r="F155" s="6">
        <v>300</v>
      </c>
      <c r="G155" s="6"/>
      <c r="H155" s="91">
        <v>50000</v>
      </c>
      <c r="I155" s="105">
        <v>50000</v>
      </c>
      <c r="J155" s="105">
        <v>50000</v>
      </c>
      <c r="K155" s="91">
        <v>50000</v>
      </c>
      <c r="L155" s="91">
        <v>50000</v>
      </c>
    </row>
    <row r="156" spans="1:12" ht="17.399999999999999">
      <c r="A156" s="50" t="s">
        <v>170</v>
      </c>
      <c r="B156" s="48"/>
      <c r="C156" s="48">
        <v>10</v>
      </c>
      <c r="D156" s="48" t="s">
        <v>87</v>
      </c>
      <c r="E156" s="89"/>
      <c r="F156" s="1"/>
      <c r="G156" s="1"/>
      <c r="H156" s="116">
        <f>SUM(H157:H159)</f>
        <v>94000</v>
      </c>
      <c r="I156" s="87">
        <f t="shared" ref="I156:L156" si="28">SUM(I157:I159)</f>
        <v>92300</v>
      </c>
      <c r="J156" s="87">
        <f t="shared" si="28"/>
        <v>92300</v>
      </c>
      <c r="K156" s="116">
        <f t="shared" si="28"/>
        <v>94000</v>
      </c>
      <c r="L156" s="116">
        <f t="shared" si="28"/>
        <v>94000</v>
      </c>
    </row>
    <row r="157" spans="1:12" ht="54">
      <c r="A157" s="42" t="s">
        <v>171</v>
      </c>
      <c r="B157" s="69"/>
      <c r="C157" s="69">
        <v>10</v>
      </c>
      <c r="D157" s="69" t="s">
        <v>87</v>
      </c>
      <c r="E157" s="71" t="s">
        <v>32</v>
      </c>
      <c r="F157" s="2">
        <v>200</v>
      </c>
      <c r="G157" s="2"/>
      <c r="H157" s="91">
        <v>25000</v>
      </c>
      <c r="I157" s="105">
        <v>23300</v>
      </c>
      <c r="J157" s="105">
        <v>23300</v>
      </c>
      <c r="K157" s="91">
        <v>25000</v>
      </c>
      <c r="L157" s="91">
        <v>25000</v>
      </c>
    </row>
    <row r="158" spans="1:12" ht="72">
      <c r="A158" s="10" t="s">
        <v>183</v>
      </c>
      <c r="B158" s="90"/>
      <c r="C158" s="69">
        <v>10</v>
      </c>
      <c r="D158" s="69" t="s">
        <v>87</v>
      </c>
      <c r="E158" s="90" t="s">
        <v>184</v>
      </c>
      <c r="F158" s="17">
        <v>300</v>
      </c>
      <c r="G158" s="17"/>
      <c r="H158" s="91">
        <v>23000</v>
      </c>
      <c r="I158" s="105">
        <v>23000</v>
      </c>
      <c r="J158" s="105">
        <v>23000</v>
      </c>
      <c r="K158" s="91">
        <v>23000</v>
      </c>
      <c r="L158" s="91">
        <v>23000</v>
      </c>
    </row>
    <row r="159" spans="1:12" ht="54">
      <c r="A159" s="42" t="s">
        <v>172</v>
      </c>
      <c r="B159" s="69"/>
      <c r="C159" s="69">
        <v>10</v>
      </c>
      <c r="D159" s="69" t="s">
        <v>87</v>
      </c>
      <c r="E159" s="65" t="s">
        <v>40</v>
      </c>
      <c r="F159" s="6">
        <v>300</v>
      </c>
      <c r="G159" s="6"/>
      <c r="H159" s="91">
        <v>46000</v>
      </c>
      <c r="I159" s="105">
        <v>46000</v>
      </c>
      <c r="J159" s="105">
        <v>46000</v>
      </c>
      <c r="K159" s="91">
        <v>46000</v>
      </c>
      <c r="L159" s="91">
        <v>46000</v>
      </c>
    </row>
    <row r="160" spans="1:12" ht="34.799999999999997">
      <c r="A160" s="36" t="s">
        <v>238</v>
      </c>
      <c r="B160" s="72">
        <v>124</v>
      </c>
      <c r="C160" s="32"/>
      <c r="D160" s="69"/>
      <c r="E160" s="65"/>
      <c r="F160" s="2"/>
      <c r="G160" s="2"/>
      <c r="H160" s="100">
        <f>SUM(H162:H164)</f>
        <v>1679030.45</v>
      </c>
      <c r="I160" s="105"/>
      <c r="J160" s="105"/>
      <c r="K160" s="100">
        <f t="shared" ref="K160:L160" si="29">SUM(K162:K164)</f>
        <v>1342428</v>
      </c>
      <c r="L160" s="100">
        <f t="shared" si="29"/>
        <v>1342428</v>
      </c>
    </row>
    <row r="161" spans="1:14" ht="36">
      <c r="A161" s="35" t="s">
        <v>189</v>
      </c>
      <c r="B161" s="69"/>
      <c r="C161" s="32" t="s">
        <v>66</v>
      </c>
      <c r="D161" s="69" t="s">
        <v>87</v>
      </c>
      <c r="E161" s="65"/>
      <c r="F161" s="2"/>
      <c r="G161" s="2"/>
      <c r="H161" s="117">
        <f>SUM(H162:H164)</f>
        <v>1679030.45</v>
      </c>
      <c r="I161" s="105"/>
      <c r="J161" s="105"/>
      <c r="K161" s="117">
        <f t="shared" ref="K161:L161" si="30">SUM(K162:K164)</f>
        <v>1342428</v>
      </c>
      <c r="L161" s="117">
        <f t="shared" si="30"/>
        <v>1342428</v>
      </c>
    </row>
    <row r="162" spans="1:14" ht="90">
      <c r="A162" s="35" t="s">
        <v>190</v>
      </c>
      <c r="B162" s="69"/>
      <c r="C162" s="32" t="s">
        <v>66</v>
      </c>
      <c r="D162" s="69" t="s">
        <v>87</v>
      </c>
      <c r="E162" s="65" t="s">
        <v>264</v>
      </c>
      <c r="F162" s="2">
        <v>100</v>
      </c>
      <c r="G162" s="2"/>
      <c r="H162" s="91">
        <v>1337428</v>
      </c>
      <c r="I162" s="91">
        <v>876301</v>
      </c>
      <c r="J162" s="91">
        <v>876301</v>
      </c>
      <c r="K162" s="91">
        <v>1337428</v>
      </c>
      <c r="L162" s="91">
        <v>1337428</v>
      </c>
    </row>
    <row r="163" spans="1:14" ht="126">
      <c r="A163" s="35" t="s">
        <v>237</v>
      </c>
      <c r="B163" s="69"/>
      <c r="C163" s="32" t="s">
        <v>66</v>
      </c>
      <c r="D163" s="69" t="s">
        <v>87</v>
      </c>
      <c r="E163" s="90" t="s">
        <v>265</v>
      </c>
      <c r="F163" s="102">
        <v>100</v>
      </c>
      <c r="G163" s="102"/>
      <c r="H163" s="91">
        <v>296602.45</v>
      </c>
      <c r="I163" s="91"/>
      <c r="J163" s="91"/>
      <c r="K163" s="91"/>
      <c r="L163" s="91"/>
    </row>
    <row r="164" spans="1:14" ht="54">
      <c r="A164" s="35" t="s">
        <v>191</v>
      </c>
      <c r="B164" s="69"/>
      <c r="C164" s="32" t="s">
        <v>66</v>
      </c>
      <c r="D164" s="69" t="s">
        <v>87</v>
      </c>
      <c r="E164" s="65" t="s">
        <v>264</v>
      </c>
      <c r="F164" s="2">
        <v>200</v>
      </c>
      <c r="G164" s="2"/>
      <c r="H164" s="91">
        <v>45000</v>
      </c>
      <c r="I164" s="105"/>
      <c r="J164" s="105"/>
      <c r="K164" s="91">
        <v>5000</v>
      </c>
      <c r="L164" s="91">
        <v>5000</v>
      </c>
    </row>
    <row r="165" spans="1:14" ht="15.6">
      <c r="G165" s="115">
        <f>G9+G39+G94+G107+G160</f>
        <v>2103331.34</v>
      </c>
      <c r="H165" s="115">
        <f>H9+H39+H94+H107+H160</f>
        <v>174368222.31999999</v>
      </c>
      <c r="I165" s="86" t="e">
        <f>I9+I39+I94++#REF!+I107</f>
        <v>#REF!</v>
      </c>
      <c r="J165" s="86" t="e">
        <f>J9+J39+J94++#REF!+J107</f>
        <v>#REF!</v>
      </c>
      <c r="K165" s="115" t="e">
        <f>K9+K39+K94+K107+K160</f>
        <v>#REF!</v>
      </c>
      <c r="L165" s="115" t="e">
        <f>L9+L39+L94+L107+L160</f>
        <v>#REF!</v>
      </c>
    </row>
    <row r="167" spans="1:14">
      <c r="H167" s="119"/>
      <c r="K167" s="119"/>
      <c r="L167" s="119"/>
    </row>
    <row r="168" spans="1:14" ht="17.399999999999999">
      <c r="B168" s="110"/>
      <c r="C168" s="110"/>
      <c r="D168" s="110"/>
      <c r="E168" s="132"/>
      <c r="F168" s="132"/>
      <c r="G168" s="132"/>
      <c r="H168" s="133"/>
      <c r="I168" s="134"/>
      <c r="J168" s="134"/>
      <c r="K168" s="133"/>
      <c r="L168" s="133"/>
      <c r="M168" s="136"/>
      <c r="N168" s="136"/>
    </row>
    <row r="169" spans="1:14" ht="17.399999999999999">
      <c r="B169" s="110"/>
      <c r="C169" s="110"/>
      <c r="D169" s="110"/>
      <c r="E169" s="132"/>
      <c r="F169" s="132"/>
      <c r="G169" s="132"/>
      <c r="H169" s="133"/>
      <c r="I169" s="134"/>
      <c r="J169" s="134"/>
      <c r="K169" s="133"/>
      <c r="L169" s="133"/>
      <c r="M169" s="136"/>
      <c r="N169" s="136"/>
    </row>
    <row r="170" spans="1:14" ht="17.399999999999999">
      <c r="B170" s="110"/>
      <c r="C170" s="110"/>
      <c r="D170" s="110"/>
      <c r="E170" s="132"/>
      <c r="F170" s="132"/>
      <c r="G170" s="132"/>
      <c r="H170" s="133"/>
      <c r="I170" s="134"/>
      <c r="J170" s="134"/>
      <c r="K170" s="133"/>
      <c r="L170" s="133"/>
      <c r="M170" s="136"/>
      <c r="N170" s="136"/>
    </row>
    <row r="171" spans="1:14" ht="17.399999999999999">
      <c r="B171" s="110"/>
      <c r="C171" s="110"/>
      <c r="D171" s="110"/>
      <c r="E171" s="132"/>
      <c r="F171" s="132"/>
      <c r="G171" s="132"/>
      <c r="H171" s="133"/>
      <c r="I171" s="134"/>
      <c r="J171" s="134"/>
      <c r="K171" s="133"/>
      <c r="L171" s="133"/>
      <c r="M171" s="136"/>
      <c r="N171" s="136"/>
    </row>
    <row r="172" spans="1:14" ht="17.399999999999999">
      <c r="B172" s="110"/>
      <c r="C172" s="110"/>
      <c r="D172" s="110"/>
      <c r="E172" s="132"/>
      <c r="F172" s="132"/>
      <c r="G172" s="132"/>
      <c r="H172" s="133"/>
      <c r="I172" s="134"/>
      <c r="J172" s="134"/>
      <c r="K172" s="133"/>
      <c r="L172" s="133"/>
      <c r="M172" s="136"/>
      <c r="N172" s="136"/>
    </row>
    <row r="173" spans="1:14" ht="17.399999999999999">
      <c r="B173" s="110"/>
      <c r="C173" s="110"/>
      <c r="D173" s="110"/>
      <c r="E173" s="132"/>
      <c r="F173" s="132"/>
      <c r="G173" s="132"/>
      <c r="H173" s="133"/>
      <c r="I173" s="134"/>
      <c r="J173" s="134"/>
      <c r="K173" s="133"/>
      <c r="L173" s="133"/>
      <c r="M173" s="136"/>
      <c r="N173" s="136"/>
    </row>
    <row r="174" spans="1:14" ht="17.399999999999999">
      <c r="B174" s="110"/>
      <c r="C174" s="110"/>
      <c r="D174" s="110"/>
      <c r="E174" s="132"/>
      <c r="F174" s="132"/>
      <c r="G174" s="132"/>
      <c r="H174" s="133"/>
      <c r="I174" s="134"/>
      <c r="J174" s="134"/>
      <c r="K174" s="133"/>
      <c r="L174" s="133"/>
      <c r="M174" s="136"/>
      <c r="N174" s="136"/>
    </row>
    <row r="175" spans="1:14" ht="17.399999999999999">
      <c r="B175" s="110"/>
      <c r="C175" s="110"/>
      <c r="D175" s="110"/>
      <c r="E175" s="132"/>
      <c r="F175" s="132"/>
      <c r="G175" s="132"/>
      <c r="H175" s="133"/>
      <c r="I175" s="134"/>
      <c r="J175" s="134"/>
      <c r="K175" s="133"/>
      <c r="L175" s="133"/>
      <c r="M175" s="136"/>
      <c r="N175" s="136"/>
    </row>
    <row r="176" spans="1:14" ht="17.399999999999999">
      <c r="B176" s="110"/>
      <c r="C176" s="110"/>
      <c r="D176" s="110"/>
      <c r="E176" s="132"/>
      <c r="F176" s="132"/>
      <c r="G176" s="132"/>
      <c r="H176" s="133"/>
      <c r="I176" s="134"/>
      <c r="J176" s="134"/>
      <c r="K176" s="133"/>
      <c r="L176" s="133"/>
      <c r="M176" s="136"/>
      <c r="N176" s="136"/>
    </row>
    <row r="177" spans="2:14" ht="17.399999999999999">
      <c r="B177" s="110"/>
      <c r="C177" s="110"/>
      <c r="D177" s="110"/>
      <c r="E177" s="132"/>
      <c r="F177" s="132"/>
      <c r="G177" s="132"/>
      <c r="H177" s="133"/>
      <c r="I177" s="134"/>
      <c r="J177" s="134"/>
      <c r="K177" s="133"/>
      <c r="L177" s="133"/>
      <c r="M177" s="136"/>
      <c r="N177" s="136"/>
    </row>
    <row r="178" spans="2:14" ht="17.399999999999999">
      <c r="B178" s="110"/>
      <c r="C178" s="110"/>
      <c r="D178" s="110"/>
      <c r="E178" s="132"/>
      <c r="F178" s="132"/>
      <c r="G178" s="132"/>
      <c r="H178" s="133"/>
      <c r="I178" s="134"/>
      <c r="J178" s="134"/>
      <c r="K178" s="133"/>
      <c r="L178" s="133"/>
      <c r="M178" s="136"/>
      <c r="N178" s="136"/>
    </row>
    <row r="179" spans="2:14" ht="17.399999999999999">
      <c r="B179" s="110"/>
      <c r="C179" s="110"/>
      <c r="D179" s="110"/>
      <c r="E179" s="132"/>
      <c r="F179" s="132"/>
      <c r="G179" s="132"/>
      <c r="H179" s="133"/>
      <c r="I179" s="134"/>
      <c r="J179" s="134"/>
      <c r="K179" s="133"/>
      <c r="L179" s="133"/>
      <c r="M179" s="136"/>
      <c r="N179" s="136"/>
    </row>
    <row r="180" spans="2:14" ht="17.399999999999999">
      <c r="B180" s="110"/>
      <c r="C180" s="110"/>
      <c r="D180" s="110"/>
      <c r="E180" s="132"/>
      <c r="F180" s="132"/>
      <c r="G180" s="132"/>
      <c r="H180" s="133"/>
      <c r="I180" s="134"/>
      <c r="J180" s="134"/>
      <c r="K180" s="133"/>
      <c r="L180" s="133"/>
      <c r="M180" s="136"/>
      <c r="N180" s="136"/>
    </row>
    <row r="181" spans="2:14" ht="17.399999999999999">
      <c r="B181" s="110"/>
      <c r="C181" s="110"/>
      <c r="D181" s="110"/>
      <c r="E181" s="132"/>
      <c r="F181" s="132"/>
      <c r="G181" s="132"/>
      <c r="H181" s="133"/>
      <c r="I181" s="134"/>
      <c r="J181" s="134"/>
      <c r="K181" s="133"/>
      <c r="L181" s="133"/>
      <c r="M181" s="136"/>
      <c r="N181" s="136"/>
    </row>
    <row r="182" spans="2:14" ht="17.399999999999999">
      <c r="B182" s="110"/>
      <c r="C182" s="110"/>
      <c r="D182" s="110"/>
      <c r="E182" s="132"/>
      <c r="F182" s="132"/>
      <c r="G182" s="132"/>
      <c r="H182" s="133"/>
      <c r="I182" s="134"/>
      <c r="J182" s="134"/>
      <c r="K182" s="133"/>
      <c r="L182" s="133"/>
      <c r="M182" s="136"/>
      <c r="N182" s="136"/>
    </row>
    <row r="183" spans="2:14" ht="17.399999999999999">
      <c r="B183" s="110"/>
      <c r="C183" s="110"/>
      <c r="D183" s="110"/>
      <c r="E183" s="132"/>
      <c r="F183" s="132"/>
      <c r="G183" s="132"/>
      <c r="H183" s="135"/>
      <c r="I183" s="134"/>
      <c r="J183" s="134"/>
      <c r="K183" s="135"/>
      <c r="L183" s="135"/>
      <c r="M183" s="136"/>
      <c r="N183" s="136"/>
    </row>
    <row r="184" spans="2:14" ht="17.399999999999999">
      <c r="B184" s="110"/>
      <c r="C184" s="110"/>
      <c r="D184" s="110"/>
      <c r="E184" s="132"/>
      <c r="F184" s="132"/>
      <c r="G184" s="132"/>
      <c r="H184" s="133"/>
      <c r="I184" s="134"/>
      <c r="J184" s="134"/>
      <c r="K184" s="133"/>
      <c r="L184" s="133"/>
      <c r="M184" s="136"/>
      <c r="N184" s="136"/>
    </row>
    <row r="185" spans="2:14" ht="17.399999999999999">
      <c r="B185" s="110"/>
      <c r="C185" s="110"/>
      <c r="D185" s="110"/>
      <c r="E185" s="132"/>
      <c r="F185" s="132"/>
      <c r="G185" s="132"/>
      <c r="H185" s="133"/>
      <c r="I185" s="134"/>
      <c r="J185" s="134"/>
      <c r="K185" s="133"/>
      <c r="L185" s="133"/>
      <c r="M185" s="136"/>
      <c r="N185" s="136"/>
    </row>
    <row r="186" spans="2:14" ht="17.399999999999999">
      <c r="B186" s="110"/>
      <c r="C186" s="110"/>
      <c r="D186" s="110"/>
      <c r="E186" s="132"/>
      <c r="F186" s="132"/>
      <c r="G186" s="132"/>
      <c r="H186" s="133"/>
      <c r="I186" s="134"/>
      <c r="J186" s="134"/>
      <c r="K186" s="133"/>
      <c r="L186" s="133"/>
      <c r="M186" s="136"/>
      <c r="N186" s="136"/>
    </row>
    <row r="187" spans="2:14" ht="17.399999999999999">
      <c r="B187" s="110"/>
      <c r="C187" s="110"/>
      <c r="D187" s="110"/>
      <c r="E187" s="132"/>
      <c r="F187" s="132"/>
      <c r="G187" s="132"/>
      <c r="H187" s="133"/>
      <c r="I187" s="134"/>
      <c r="J187" s="134"/>
      <c r="K187" s="133"/>
      <c r="L187" s="133"/>
      <c r="M187" s="136"/>
      <c r="N187" s="136"/>
    </row>
    <row r="188" spans="2:14" ht="17.399999999999999">
      <c r="B188" s="110"/>
      <c r="C188" s="110"/>
      <c r="D188" s="110"/>
      <c r="E188" s="132"/>
      <c r="F188" s="132"/>
      <c r="G188" s="132"/>
      <c r="H188" s="133"/>
      <c r="I188" s="134"/>
      <c r="J188" s="134"/>
      <c r="K188" s="133"/>
      <c r="L188" s="133"/>
      <c r="M188" s="136"/>
      <c r="N188" s="136"/>
    </row>
    <row r="189" spans="2:14" ht="17.399999999999999">
      <c r="B189" s="110"/>
      <c r="C189" s="110"/>
      <c r="D189" s="110"/>
      <c r="E189" s="132"/>
      <c r="F189" s="132"/>
      <c r="G189" s="132"/>
      <c r="H189" s="133"/>
      <c r="I189" s="134"/>
      <c r="J189" s="134"/>
      <c r="K189" s="133"/>
      <c r="L189" s="133"/>
      <c r="M189" s="136"/>
      <c r="N189" s="136"/>
    </row>
    <row r="190" spans="2:14" ht="17.399999999999999">
      <c r="B190" s="110"/>
      <c r="C190" s="110"/>
      <c r="D190" s="110"/>
      <c r="E190" s="132"/>
      <c r="F190" s="132"/>
      <c r="G190" s="132"/>
      <c r="H190" s="133"/>
      <c r="I190" s="134"/>
      <c r="J190" s="134"/>
      <c r="K190" s="133"/>
      <c r="L190" s="133"/>
      <c r="M190" s="136"/>
      <c r="N190" s="136"/>
    </row>
    <row r="191" spans="2:14" ht="17.399999999999999">
      <c r="B191" s="110"/>
      <c r="C191" s="110"/>
      <c r="D191" s="110"/>
      <c r="E191" s="132"/>
      <c r="F191" s="132"/>
      <c r="G191" s="132"/>
      <c r="H191" s="133"/>
      <c r="I191" s="134"/>
      <c r="J191" s="134"/>
      <c r="K191" s="133"/>
      <c r="L191" s="133"/>
      <c r="M191" s="136"/>
      <c r="N191" s="136"/>
    </row>
    <row r="192" spans="2:14" ht="17.399999999999999">
      <c r="B192" s="110"/>
      <c r="C192" s="110"/>
      <c r="D192" s="110"/>
      <c r="E192" s="132"/>
      <c r="F192" s="132"/>
      <c r="G192" s="132"/>
      <c r="H192" s="133"/>
      <c r="I192" s="134"/>
      <c r="J192" s="134"/>
      <c r="K192" s="133"/>
      <c r="L192" s="133"/>
      <c r="M192" s="136"/>
      <c r="N192" s="136"/>
    </row>
    <row r="193" spans="2:14" ht="17.399999999999999">
      <c r="B193" s="110"/>
      <c r="C193" s="110"/>
      <c r="D193" s="110"/>
      <c r="E193" s="132"/>
      <c r="F193" s="132"/>
      <c r="G193" s="132"/>
      <c r="H193" s="133"/>
      <c r="I193" s="134"/>
      <c r="J193" s="134"/>
      <c r="K193" s="133"/>
      <c r="L193" s="133"/>
      <c r="M193" s="136"/>
      <c r="N193" s="136"/>
    </row>
    <row r="194" spans="2:14" ht="17.399999999999999">
      <c r="B194" s="110"/>
      <c r="C194" s="110"/>
      <c r="D194" s="110"/>
      <c r="E194" s="132"/>
      <c r="F194" s="132"/>
      <c r="G194" s="132"/>
      <c r="H194" s="133"/>
      <c r="I194" s="134"/>
      <c r="J194" s="134"/>
      <c r="K194" s="133"/>
      <c r="L194" s="133"/>
      <c r="M194" s="136"/>
      <c r="N194" s="136"/>
    </row>
    <row r="195" spans="2:14" ht="17.399999999999999">
      <c r="B195" s="110"/>
      <c r="C195" s="110"/>
      <c r="D195" s="110"/>
      <c r="E195" s="132"/>
      <c r="F195" s="132"/>
      <c r="G195" s="132"/>
      <c r="H195" s="133"/>
      <c r="I195" s="134"/>
      <c r="J195" s="134"/>
      <c r="K195" s="133"/>
      <c r="L195" s="133"/>
      <c r="M195" s="136"/>
      <c r="N195" s="136"/>
    </row>
    <row r="196" spans="2:14" ht="17.399999999999999">
      <c r="B196" s="110"/>
      <c r="C196" s="110"/>
      <c r="D196" s="110"/>
      <c r="E196" s="132"/>
      <c r="F196" s="132"/>
      <c r="G196" s="132"/>
      <c r="H196" s="133"/>
      <c r="I196" s="134"/>
      <c r="J196" s="134"/>
      <c r="K196" s="133"/>
      <c r="L196" s="133"/>
      <c r="M196" s="136"/>
      <c r="N196" s="136"/>
    </row>
    <row r="197" spans="2:14" ht="17.399999999999999">
      <c r="B197" s="110"/>
      <c r="C197" s="110"/>
      <c r="D197" s="110"/>
      <c r="E197" s="132"/>
      <c r="F197" s="132"/>
      <c r="G197" s="132"/>
      <c r="H197" s="133"/>
      <c r="I197" s="134"/>
      <c r="J197" s="134"/>
      <c r="K197" s="133"/>
      <c r="L197" s="133"/>
      <c r="M197" s="136"/>
      <c r="N197" s="136"/>
    </row>
    <row r="198" spans="2:14" ht="17.399999999999999">
      <c r="B198" s="110"/>
      <c r="C198" s="110"/>
      <c r="D198" s="110"/>
      <c r="E198" s="132"/>
      <c r="F198" s="132"/>
      <c r="G198" s="132"/>
      <c r="H198" s="133"/>
      <c r="I198" s="134"/>
      <c r="J198" s="134"/>
      <c r="K198" s="133"/>
      <c r="L198" s="133"/>
      <c r="M198" s="136"/>
      <c r="N198" s="136"/>
    </row>
    <row r="199" spans="2:14" ht="17.399999999999999">
      <c r="E199" s="136"/>
      <c r="F199" s="136"/>
      <c r="G199" s="136"/>
      <c r="H199" s="133"/>
      <c r="I199" s="134"/>
      <c r="J199" s="134"/>
      <c r="K199" s="133"/>
      <c r="L199" s="133"/>
      <c r="M199" s="136"/>
      <c r="N199" s="136"/>
    </row>
    <row r="200" spans="2:14" ht="17.399999999999999">
      <c r="E200" s="136"/>
      <c r="F200" s="136"/>
      <c r="G200" s="136"/>
      <c r="H200" s="133"/>
      <c r="I200" s="134"/>
      <c r="J200" s="134"/>
      <c r="K200" s="133"/>
      <c r="L200" s="133"/>
      <c r="M200" s="136"/>
      <c r="N200" s="136"/>
    </row>
    <row r="201" spans="2:14" ht="17.399999999999999">
      <c r="E201" s="136"/>
      <c r="F201" s="136"/>
      <c r="G201" s="136"/>
      <c r="H201" s="133"/>
      <c r="I201" s="134"/>
      <c r="J201" s="134"/>
      <c r="K201" s="133"/>
      <c r="L201" s="133"/>
      <c r="M201" s="136"/>
      <c r="N201" s="136"/>
    </row>
    <row r="202" spans="2:14" ht="17.399999999999999">
      <c r="E202" s="136"/>
      <c r="F202" s="136"/>
      <c r="G202" s="136"/>
      <c r="H202" s="133"/>
      <c r="I202" s="134"/>
      <c r="J202" s="134"/>
      <c r="K202" s="133"/>
      <c r="L202" s="133"/>
      <c r="M202" s="136"/>
      <c r="N202" s="136"/>
    </row>
    <row r="203" spans="2:14" ht="17.399999999999999">
      <c r="E203" s="136"/>
      <c r="F203" s="136"/>
      <c r="G203" s="136"/>
      <c r="H203" s="133"/>
      <c r="I203" s="136"/>
      <c r="J203" s="136"/>
      <c r="K203" s="133"/>
      <c r="L203" s="133"/>
      <c r="M203" s="136"/>
      <c r="N203" s="136"/>
    </row>
    <row r="204" spans="2:14" ht="17.399999999999999">
      <c r="E204" s="136"/>
      <c r="F204" s="136"/>
      <c r="G204" s="136"/>
      <c r="H204" s="137"/>
      <c r="I204" s="136"/>
      <c r="J204" s="136"/>
      <c r="K204" s="137"/>
      <c r="L204" s="137"/>
      <c r="M204" s="136"/>
      <c r="N204" s="136"/>
    </row>
    <row r="205" spans="2:14">
      <c r="H205" s="119"/>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52"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cernova</cp:lastModifiedBy>
  <cp:lastPrinted>2023-12-19T06:37:25Z</cp:lastPrinted>
  <dcterms:created xsi:type="dcterms:W3CDTF">2008-10-31T06:19:29Z</dcterms:created>
  <dcterms:modified xsi:type="dcterms:W3CDTF">2024-02-28T12:44:37Z</dcterms:modified>
</cp:coreProperties>
</file>