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defaultThemeVersion="124226"/>
  <bookViews>
    <workbookView xWindow="0" yWindow="120" windowWidth="19035" windowHeight="12015"/>
  </bookViews>
  <sheets>
    <sheet name="приложение 4" sheetId="8" r:id="rId1"/>
  </sheets>
  <externalReferences>
    <externalReference r:id="rId2"/>
  </externalReferences>
  <calcPr calcId="124519"/>
</workbook>
</file>

<file path=xl/calcChain.xml><?xml version="1.0" encoding="utf-8"?>
<calcChain xmlns="http://schemas.openxmlformats.org/spreadsheetml/2006/main">
  <c r="E160" i="8"/>
  <c r="E59" l="1"/>
  <c r="D232"/>
  <c r="E224"/>
  <c r="E12"/>
  <c r="E115"/>
  <c r="E82"/>
  <c r="E100"/>
  <c r="E28" l="1"/>
  <c r="E81"/>
  <c r="I75" l="1"/>
  <c r="I74" s="1"/>
  <c r="H75"/>
  <c r="H74" s="1"/>
  <c r="E75"/>
  <c r="I160" l="1"/>
  <c r="H160"/>
  <c r="I92" l="1"/>
  <c r="H92"/>
  <c r="E92"/>
  <c r="I59"/>
  <c r="I58" s="1"/>
  <c r="H59"/>
  <c r="H58" s="1"/>
  <c r="I207"/>
  <c r="H207"/>
  <c r="E207"/>
  <c r="I220"/>
  <c r="H220"/>
  <c r="E220"/>
  <c r="I224"/>
  <c r="H224"/>
  <c r="I204"/>
  <c r="I203" s="1"/>
  <c r="I202" s="1"/>
  <c r="H204"/>
  <c r="H203" s="1"/>
  <c r="H202" s="1"/>
  <c r="I200"/>
  <c r="H200"/>
  <c r="I198"/>
  <c r="I197" s="1"/>
  <c r="H198"/>
  <c r="H197" s="1"/>
  <c r="I194"/>
  <c r="I193" s="1"/>
  <c r="I192" s="1"/>
  <c r="H194"/>
  <c r="H193" s="1"/>
  <c r="H192" s="1"/>
  <c r="I190"/>
  <c r="I189" s="1"/>
  <c r="H190"/>
  <c r="H189" s="1"/>
  <c r="I187"/>
  <c r="I186" s="1"/>
  <c r="I185" s="1"/>
  <c r="H187"/>
  <c r="H186" s="1"/>
  <c r="H185" s="1"/>
  <c r="I183"/>
  <c r="I182" s="1"/>
  <c r="I181" s="1"/>
  <c r="H183"/>
  <c r="I178"/>
  <c r="I177" s="1"/>
  <c r="I176" s="1"/>
  <c r="H178"/>
  <c r="H177" s="1"/>
  <c r="H176" s="1"/>
  <c r="I174"/>
  <c r="I173" s="1"/>
  <c r="H174"/>
  <c r="H173" s="1"/>
  <c r="I171"/>
  <c r="I170" s="1"/>
  <c r="H171"/>
  <c r="H170" s="1"/>
  <c r="I167"/>
  <c r="I166" s="1"/>
  <c r="H167"/>
  <c r="H166" s="1"/>
  <c r="I164"/>
  <c r="I163" s="1"/>
  <c r="H164"/>
  <c r="H163" s="1"/>
  <c r="I159"/>
  <c r="H159"/>
  <c r="I157"/>
  <c r="I156" s="1"/>
  <c r="H157"/>
  <c r="H156" s="1"/>
  <c r="I154"/>
  <c r="I153" s="1"/>
  <c r="H154"/>
  <c r="H153" s="1"/>
  <c r="I150"/>
  <c r="I149" s="1"/>
  <c r="H150"/>
  <c r="H149" s="1"/>
  <c r="I145"/>
  <c r="I144" s="1"/>
  <c r="H145"/>
  <c r="H144" s="1"/>
  <c r="I141"/>
  <c r="I140" s="1"/>
  <c r="H141"/>
  <c r="H140" s="1"/>
  <c r="I138"/>
  <c r="H138"/>
  <c r="I136"/>
  <c r="I135" s="1"/>
  <c r="H136"/>
  <c r="H135" s="1"/>
  <c r="I132"/>
  <c r="I131" s="1"/>
  <c r="H132"/>
  <c r="H131" s="1"/>
  <c r="I127"/>
  <c r="I126" s="1"/>
  <c r="H127"/>
  <c r="H126" s="1"/>
  <c r="I123"/>
  <c r="H123"/>
  <c r="I120"/>
  <c r="H120"/>
  <c r="I115"/>
  <c r="I114" s="1"/>
  <c r="H115"/>
  <c r="H114" s="1"/>
  <c r="I111"/>
  <c r="I105" s="1"/>
  <c r="I104" s="1"/>
  <c r="I103" s="1"/>
  <c r="H111"/>
  <c r="H105" s="1"/>
  <c r="H104" s="1"/>
  <c r="H103" s="1"/>
  <c r="I100"/>
  <c r="I99" s="1"/>
  <c r="H100"/>
  <c r="H99" s="1"/>
  <c r="I97"/>
  <c r="H97"/>
  <c r="I95"/>
  <c r="H95"/>
  <c r="I88"/>
  <c r="I87" s="1"/>
  <c r="H88"/>
  <c r="H87" s="1"/>
  <c r="I82"/>
  <c r="H82"/>
  <c r="I81"/>
  <c r="H81"/>
  <c r="I78"/>
  <c r="I77" s="1"/>
  <c r="H78"/>
  <c r="H77" s="1"/>
  <c r="I67"/>
  <c r="I66" s="1"/>
  <c r="H67"/>
  <c r="H66" s="1"/>
  <c r="I64"/>
  <c r="I63" s="1"/>
  <c r="H64"/>
  <c r="H63" s="1"/>
  <c r="I28"/>
  <c r="I27" s="1"/>
  <c r="H28"/>
  <c r="H27" s="1"/>
  <c r="I12"/>
  <c r="I11" s="1"/>
  <c r="H12"/>
  <c r="H11" s="1"/>
  <c r="G206"/>
  <c r="F206"/>
  <c r="G204"/>
  <c r="G203" s="1"/>
  <c r="G202" s="1"/>
  <c r="F204"/>
  <c r="F203" s="1"/>
  <c r="F202" s="1"/>
  <c r="E204"/>
  <c r="E203" s="1"/>
  <c r="E202" s="1"/>
  <c r="E200"/>
  <c r="G198"/>
  <c r="G197" s="1"/>
  <c r="G196" s="1"/>
  <c r="F198"/>
  <c r="F197" s="1"/>
  <c r="F196" s="1"/>
  <c r="E198"/>
  <c r="E197" s="1"/>
  <c r="G194"/>
  <c r="G193" s="1"/>
  <c r="G192" s="1"/>
  <c r="F194"/>
  <c r="F193" s="1"/>
  <c r="F192" s="1"/>
  <c r="E194"/>
  <c r="E193" s="1"/>
  <c r="E192" s="1"/>
  <c r="G190"/>
  <c r="G189" s="1"/>
  <c r="F190"/>
  <c r="F189" s="1"/>
  <c r="E190"/>
  <c r="E189" s="1"/>
  <c r="G187"/>
  <c r="G186" s="1"/>
  <c r="G185" s="1"/>
  <c r="F187"/>
  <c r="F186" s="1"/>
  <c r="F185" s="1"/>
  <c r="E187"/>
  <c r="E186" s="1"/>
  <c r="E185" s="1"/>
  <c r="G183"/>
  <c r="G182" s="1"/>
  <c r="F183"/>
  <c r="F182" s="1"/>
  <c r="E183"/>
  <c r="G178"/>
  <c r="G177" s="1"/>
  <c r="G176" s="1"/>
  <c r="F178"/>
  <c r="F177" s="1"/>
  <c r="F176" s="1"/>
  <c r="E178"/>
  <c r="E177" s="1"/>
  <c r="E176" s="1"/>
  <c r="G174"/>
  <c r="G173" s="1"/>
  <c r="F174"/>
  <c r="F173" s="1"/>
  <c r="E174"/>
  <c r="E173" s="1"/>
  <c r="G171"/>
  <c r="G170" s="1"/>
  <c r="F171"/>
  <c r="F170" s="1"/>
  <c r="E171"/>
  <c r="E170" s="1"/>
  <c r="G167"/>
  <c r="G166" s="1"/>
  <c r="F167"/>
  <c r="F166" s="1"/>
  <c r="E167"/>
  <c r="E166" s="1"/>
  <c r="G164"/>
  <c r="G163" s="1"/>
  <c r="F164"/>
  <c r="F163" s="1"/>
  <c r="E164"/>
  <c r="E163" s="1"/>
  <c r="G160"/>
  <c r="G159" s="1"/>
  <c r="F160"/>
  <c r="F159" s="1"/>
  <c r="E159"/>
  <c r="G157"/>
  <c r="G156" s="1"/>
  <c r="F157"/>
  <c r="F156" s="1"/>
  <c r="E157"/>
  <c r="E156" s="1"/>
  <c r="G154"/>
  <c r="G153" s="1"/>
  <c r="F154"/>
  <c r="F153" s="1"/>
  <c r="E154"/>
  <c r="E153" s="1"/>
  <c r="G150"/>
  <c r="G149" s="1"/>
  <c r="F150"/>
  <c r="F149" s="1"/>
  <c r="E150"/>
  <c r="E149" s="1"/>
  <c r="G145"/>
  <c r="G144" s="1"/>
  <c r="F145"/>
  <c r="F144" s="1"/>
  <c r="E145"/>
  <c r="E144" s="1"/>
  <c r="G141"/>
  <c r="G140" s="1"/>
  <c r="F141"/>
  <c r="F140" s="1"/>
  <c r="E141"/>
  <c r="E140" s="1"/>
  <c r="G139"/>
  <c r="G138" s="1"/>
  <c r="F139"/>
  <c r="F138" s="1"/>
  <c r="E138"/>
  <c r="G136"/>
  <c r="G135" s="1"/>
  <c r="F136"/>
  <c r="F135" s="1"/>
  <c r="E136"/>
  <c r="E135" s="1"/>
  <c r="G132"/>
  <c r="G131" s="1"/>
  <c r="F132"/>
  <c r="F131" s="1"/>
  <c r="E132"/>
  <c r="E131" s="1"/>
  <c r="G127"/>
  <c r="G126" s="1"/>
  <c r="F127"/>
  <c r="F126" s="1"/>
  <c r="E127"/>
  <c r="E126" s="1"/>
  <c r="G123"/>
  <c r="F123"/>
  <c r="E123"/>
  <c r="G120"/>
  <c r="F120"/>
  <c r="E120"/>
  <c r="G115"/>
  <c r="G114" s="1"/>
  <c r="F115"/>
  <c r="F114" s="1"/>
  <c r="E114"/>
  <c r="E105"/>
  <c r="E104" s="1"/>
  <c r="E103" s="1"/>
  <c r="G105"/>
  <c r="G104" s="1"/>
  <c r="G103" s="1"/>
  <c r="F105"/>
  <c r="F104" s="1"/>
  <c r="F103" s="1"/>
  <c r="G100"/>
  <c r="G99" s="1"/>
  <c r="F100"/>
  <c r="F99" s="1"/>
  <c r="E99"/>
  <c r="G97"/>
  <c r="F97"/>
  <c r="E97"/>
  <c r="G95"/>
  <c r="F95"/>
  <c r="E95"/>
  <c r="G92"/>
  <c r="F92"/>
  <c r="G88"/>
  <c r="G87" s="1"/>
  <c r="F88"/>
  <c r="F87" s="1"/>
  <c r="E88"/>
  <c r="E87" s="1"/>
  <c r="G82"/>
  <c r="F82"/>
  <c r="G81"/>
  <c r="F81"/>
  <c r="G78"/>
  <c r="G77" s="1"/>
  <c r="F78"/>
  <c r="F77" s="1"/>
  <c r="E78"/>
  <c r="E77" s="1"/>
  <c r="G75"/>
  <c r="G74" s="1"/>
  <c r="F75"/>
  <c r="F74" s="1"/>
  <c r="E74"/>
  <c r="G67"/>
  <c r="G66" s="1"/>
  <c r="F67"/>
  <c r="F66" s="1"/>
  <c r="E67"/>
  <c r="E66" s="1"/>
  <c r="G64"/>
  <c r="G63" s="1"/>
  <c r="F64"/>
  <c r="F63" s="1"/>
  <c r="E64"/>
  <c r="E63" s="1"/>
  <c r="G59"/>
  <c r="F59"/>
  <c r="E58"/>
  <c r="G28"/>
  <c r="G27" s="1"/>
  <c r="F28"/>
  <c r="F27" s="1"/>
  <c r="E27"/>
  <c r="G12"/>
  <c r="G11" s="1"/>
  <c r="F12"/>
  <c r="F11" s="1"/>
  <c r="E11"/>
  <c r="I206" l="1"/>
  <c r="E206"/>
  <c r="H206"/>
  <c r="I196"/>
  <c r="H182"/>
  <c r="H181" s="1"/>
  <c r="I119"/>
  <c r="I113" s="1"/>
  <c r="F119"/>
  <c r="F113" s="1"/>
  <c r="H91"/>
  <c r="H80" s="1"/>
  <c r="E119"/>
  <c r="E113" s="1"/>
  <c r="H10"/>
  <c r="H148"/>
  <c r="E91"/>
  <c r="H119"/>
  <c r="H113" s="1"/>
  <c r="E196"/>
  <c r="I125"/>
  <c r="H169"/>
  <c r="F58"/>
  <c r="F10" s="1"/>
  <c r="I91"/>
  <c r="H196"/>
  <c r="E10"/>
  <c r="F91"/>
  <c r="F80" s="1"/>
  <c r="G125"/>
  <c r="H125"/>
  <c r="I10"/>
  <c r="I134"/>
  <c r="H134"/>
  <c r="I148"/>
  <c r="I169"/>
  <c r="G58"/>
  <c r="G10" s="1"/>
  <c r="G91"/>
  <c r="G80" s="1"/>
  <c r="G119"/>
  <c r="G113" s="1"/>
  <c r="G148"/>
  <c r="E182"/>
  <c r="E181" s="1"/>
  <c r="E125"/>
  <c r="G134"/>
  <c r="E148"/>
  <c r="G169"/>
  <c r="F134"/>
  <c r="F125"/>
  <c r="F148"/>
  <c r="E169"/>
  <c r="E134"/>
  <c r="F169"/>
  <c r="G181"/>
  <c r="F181"/>
  <c r="E80" l="1"/>
  <c r="E232" s="1"/>
  <c r="I80"/>
  <c r="I232" s="1"/>
  <c r="H232"/>
  <c r="G232"/>
  <c r="F232"/>
</calcChain>
</file>

<file path=xl/sharedStrings.xml><?xml version="1.0" encoding="utf-8"?>
<sst xmlns="http://schemas.openxmlformats.org/spreadsheetml/2006/main" count="511" uniqueCount="461">
  <si>
    <t>Всего расходов:</t>
  </si>
  <si>
    <t xml:space="preserve">   к решению  Совета Лухского муниципального  района</t>
  </si>
  <si>
    <t>Наименование</t>
  </si>
  <si>
    <t>Целевая статья</t>
  </si>
  <si>
    <t>Вид расхо-дов</t>
  </si>
  <si>
    <t>Муниципальная программа Лухского муниципального района Ивановской области «Развитие образования в Лухском муниципальном районе»</t>
  </si>
  <si>
    <t>Муниципальная программа Лухского муниципального района Ивановской области «Управление муниципальным имуществом и земельными отношениями в Лухском муниципальном районе»</t>
  </si>
  <si>
    <t>Муниципальная программа Лухского муниципального района Ивановской области «Охрана окружающей среды Лухского муниципального района»</t>
  </si>
  <si>
    <t>Муниципальная программа Лухского муниципального района Ивановской области «Культура Лухского муниципального района»</t>
  </si>
  <si>
    <t>Муниципальная программа Лухского муниципального района Ивановской области «Развитие автомобильных дорог общего пользования местного значения Лухского муниципального района Ивановской области»</t>
  </si>
  <si>
    <t>Муниципальная программа Лухского муниципального района Ивановской области «Развитие сельского хозяйства и предпринимательства в Лухском муниципальном районе»</t>
  </si>
  <si>
    <t>Муниципальная программа Лухского муниципального района Ивановской области  «Социальная поддержка граждан Лухского муниципального района»</t>
  </si>
  <si>
    <t>Муниципальная программа Лухского муниципального района Ивановской области  «Обеспечение безопасности граждан и профилактика правонарушений в Лухском муниципальном районе»</t>
  </si>
  <si>
    <t>Муниципальная программа Лухского муниципального района  Ивановской области "Совершенствование управления муниципальными финансами".</t>
  </si>
  <si>
    <t xml:space="preserve">Непрограммные направления деятельности органов  местного самоуправления Лухского муниципального района Ивановской области </t>
  </si>
  <si>
    <t>600</t>
  </si>
  <si>
    <t>200</t>
  </si>
  <si>
    <t>Основное мероприятие «Обеспечение деятельности детских дошкольных учреждений Лухского муниципального района».</t>
  </si>
  <si>
    <t>01 0 00 00000</t>
  </si>
  <si>
    <t>01 1 00 00000</t>
  </si>
  <si>
    <t>01 1 01 00000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</si>
  <si>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</si>
  <si>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</si>
  <si>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</si>
  <si>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Расходы  детских дошкольных учреждений Лухского муниципального района.(Иные бюджетные ассигнования)</t>
  </si>
  <si>
    <t>01 1 01 00020</t>
  </si>
  <si>
    <t>01 1 01 00030</t>
  </si>
  <si>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оздоровление.(Закупка товаров, работ и услуг для государственных (муниципальных) нужд)</t>
  </si>
  <si>
    <r>
      <t xml:space="preserve">01 1 01 </t>
    </r>
    <r>
      <rPr>
        <sz val="14"/>
        <color rgb="FF000000"/>
        <rFont val="Times New Roman"/>
        <family val="1"/>
        <charset val="204"/>
      </rPr>
      <t>80100</t>
    </r>
  </si>
  <si>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образования.(Социальное обеспечение и иные выплаты населению).</t>
  </si>
  <si>
    <r>
      <t>01 1 01 </t>
    </r>
    <r>
      <rPr>
        <sz val="14"/>
        <color rgb="FF000000"/>
        <rFont val="Times New Roman"/>
        <family val="1"/>
        <charset val="204"/>
      </rPr>
      <t xml:space="preserve">80110 </t>
    </r>
  </si>
  <si>
    <r>
      <t xml:space="preserve">01 1 01 </t>
    </r>
    <r>
      <rPr>
        <sz val="14"/>
        <color rgb="FF000000"/>
        <rFont val="Times New Roman"/>
        <family val="1"/>
        <charset val="204"/>
      </rPr>
      <t xml:space="preserve">80170 </t>
    </r>
  </si>
  <si>
    <t>Основное мероприятие «Обеспечение деятельности подведомственных учреждений общего образования Лухского муниципального района».</t>
  </si>
  <si>
    <t>01 2 00 00000 </t>
  </si>
  <si>
    <t>01 2 01 00000 </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</si>
  <si>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</si>
  <si>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</si>
  <si>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 xml:space="preserve">01 2 01 00040 </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</si>
  <si>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</si>
  <si>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</si>
  <si>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</si>
  <si>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01 2 01 00060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</si>
  <si>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</si>
  <si>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</si>
  <si>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</si>
  <si>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</si>
  <si>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Подпрограмма «Развитие дополнительного образования в Лухском муниципальном районе».</t>
  </si>
  <si>
    <t>01 3 00 00000</t>
  </si>
  <si>
    <t>01 5 00 00000 </t>
  </si>
  <si>
    <t xml:space="preserve">Подпрограмма «Другие вопросы в области образования» </t>
  </si>
  <si>
    <t>01 5 01 00000</t>
  </si>
  <si>
    <t>Основное мероприятие «Обеспечение деятельности централизованной бухгалтерии отдела образования администрации Лухского муниципального района».</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</si>
  <si>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</si>
  <si>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 xml:space="preserve">01 5 01 00140 </t>
  </si>
  <si>
    <t>Подпрограмма «Организация и проведение летнего отдыха и занятости детей в Лухском муниципальном районе».</t>
  </si>
  <si>
    <t>01 6 01 00000 </t>
  </si>
  <si>
    <t>Основное мероприятие «Мероприятия  по обеспечению отдыха, оздоровления и занятости детей на территории Лухского муниципального района».</t>
  </si>
  <si>
    <t>01 6 00 00000 </t>
  </si>
  <si>
    <t>01 6 01 00150</t>
  </si>
  <si>
    <t>Мероприятия  по обеспечению отдыха, оздоровления и занятости детей на территории Лухского муниципального района.(Предоставление субсидий бюджетным, автономным учреждениям и иным некоммерческим организациям)</t>
  </si>
  <si>
    <t>Подпрограмма «Физическое воспитание молодежи в Лухском муниципальном районе».</t>
  </si>
  <si>
    <t>01 7 00 00000</t>
  </si>
  <si>
    <t>Основное мероприятие «Мероприятия в области здравоохранения, спорта и физической культуры, туризма в Лухском муниципальном районе».</t>
  </si>
  <si>
    <t>01 7 01 00000</t>
  </si>
  <si>
    <t>01 7 01 00160</t>
  </si>
  <si>
    <t>Подпрограмма «Патриотическое, духовно-нравственное воспитание молодежи в Лухском муниципальном районе».</t>
  </si>
  <si>
    <t>01 8 00 00000 </t>
  </si>
  <si>
    <t>Основное мероприятие «Патриотическое, духовно-нравственное воспитание молодежи в Лухском муниципальном районе».</t>
  </si>
  <si>
    <t>01 8 01 00000 </t>
  </si>
  <si>
    <t>01 8 01 00170</t>
  </si>
  <si>
    <t>02 0 00 00000 </t>
  </si>
  <si>
    <t>Подпрограмма «Обеспечение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</si>
  <si>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02 1 00 00000 </t>
  </si>
  <si>
    <t>Основное мероприятие «Обеспечение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t>
  </si>
  <si>
    <t>02 1 01 00000 </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</si>
  <si>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</si>
  <si>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</si>
  <si>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района.(Иные бюджетные ассигнования).</t>
  </si>
  <si>
    <t>Подпрограмма «Организация предоставления государственных и муниципальных услуг на базе муниципального бюджетного учреждения «Лухский многофункциональный центр предоставления государственных и муниципальных услуг».</t>
  </si>
  <si>
    <t>02 2 00 00000 </t>
  </si>
  <si>
    <t>Основное мероприятие «Обеспечение деятельности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</si>
  <si>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02 2 01 00200</t>
  </si>
  <si>
    <t>02 2 01 00000</t>
  </si>
  <si>
    <t>Расходы бюджетного учреждения «Лухский многофункциональный центр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</si>
  <si>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Подпрограмма «Проведение ремонта, содержания и учета имущества, находящегося в муниципальной собственности Лухского муниципального района» .</t>
  </si>
  <si>
    <t>02 3 00 00000 </t>
  </si>
  <si>
    <r>
      <t>Основное мероприятие «Проведение  ремонта, содержания  и учёта имущества, находящегося в муниципальной собственности Лухского муниципального района</t>
    </r>
    <r>
      <rPr>
        <sz val="14"/>
        <color rgb="FF000000"/>
        <rFont val="Calibri"/>
        <family val="2"/>
        <charset val="204"/>
      </rPr>
      <t>»</t>
    </r>
    <r>
      <rPr>
        <sz val="14"/>
        <color rgb="FF000000"/>
        <rFont val="Times New Roman"/>
        <family val="1"/>
        <charset val="204"/>
      </rPr>
      <t>.</t>
    </r>
  </si>
  <si>
    <t>02 3 01 00000</t>
  </si>
  <si>
    <t>02 3 01 00210</t>
  </si>
  <si>
    <t>02 3 01 00220</t>
  </si>
  <si>
    <t>03 0 00 00000</t>
  </si>
  <si>
    <t>Подпрограмма «Организация мероприятий по охране окружающей среды, в том числе межпоселенческого характера, в Лухском муниципальном районе» .</t>
  </si>
  <si>
    <t>03 1 00 00000 </t>
  </si>
  <si>
    <r>
      <t>Основное мероприятие «</t>
    </r>
    <r>
      <rPr>
        <sz val="14"/>
        <color rgb="FF000000"/>
        <rFont val="Times New Roman"/>
        <family val="1"/>
        <charset val="204"/>
      </rPr>
      <t>Организация мероприятий по охране окружающей среды, в том числе межпоселенческого характера, в Лухском муниципальном районе».</t>
    </r>
  </si>
  <si>
    <t>03 1 01 00000</t>
  </si>
  <si>
    <t>03 1 01 00230</t>
  </si>
  <si>
    <r>
      <t>03 1 01 80370</t>
    </r>
    <r>
      <rPr>
        <sz val="14"/>
        <color rgb="FF000000"/>
        <rFont val="Times New Roman"/>
        <family val="1"/>
        <charset val="204"/>
      </rPr>
      <t xml:space="preserve"> </t>
    </r>
  </si>
  <si>
    <t>04 0 00 00000 </t>
  </si>
  <si>
    <t>04 2 00 00000 </t>
  </si>
  <si>
    <r>
      <t xml:space="preserve">Основное мероприятие «Организация культурно-массовых мероприятий Лухского муниципального района» </t>
    </r>
    <r>
      <rPr>
        <sz val="12"/>
        <color rgb="FF000000"/>
        <rFont val="Times New Roman"/>
        <family val="1"/>
        <charset val="204"/>
      </rPr>
      <t>.</t>
    </r>
  </si>
  <si>
    <t>04 2 01 00000</t>
  </si>
  <si>
    <t>05 0 00 00000 </t>
  </si>
  <si>
    <t>05 1 00 00000 </t>
  </si>
  <si>
    <t>05 1 01 00000</t>
  </si>
  <si>
    <t>05 2 00 00000 </t>
  </si>
  <si>
    <t>Основное мероприятие «Иные межбюджетные трансферты на осуществление части полномочий по дорожной деятельности».</t>
  </si>
  <si>
    <t>05 2 01 00000 </t>
  </si>
  <si>
    <t xml:space="preserve">05 2 01 60010 </t>
  </si>
  <si>
    <t>06 0 00 00000 </t>
  </si>
  <si>
    <t>Подпрограмма  «Повышение профессионального мастерства работников агропромышленного комплекса Лухского муниципального района».</t>
  </si>
  <si>
    <t>06 2 01 00000 </t>
  </si>
  <si>
    <t>Основное мероприятие «Повышение профессионального мастерства работников агропромышленного комплекса Лухского муниципального района».</t>
  </si>
  <si>
    <t>06 2 00 00000 </t>
  </si>
  <si>
    <t>06 3 00 00000 </t>
  </si>
  <si>
    <t>06 3 01 00000 </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</si>
  <si>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</si>
  <si>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</si>
  <si>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Подпрограмма «Выплаты ежемесячного пенсионного обеспечения, ежемесячной доплаты к трудовой пенсии по старости отдельным категориям граждан» .</t>
  </si>
  <si>
    <t>08 1 00 00000 </t>
  </si>
  <si>
    <t>Основное направление «Выплаты ежемесячного пенсионного обеспечения, ежемесячной доплаты к трудовой пенсии по старости отдельным категориям граждан»</t>
  </si>
  <si>
    <t>08 0 00 00000 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</si>
  <si>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</si>
  <si>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</si>
  <si>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08 1 01 00000 </t>
  </si>
  <si>
    <t xml:space="preserve">Подпрограмма «Повышение качества жизни граждан пожилого возраста» </t>
  </si>
  <si>
    <t>08 4 01 00000</t>
  </si>
  <si>
    <t>Основное мероприятие  «Повышение качества  жизни граждан пожилого возраста Лухского муниципального района».</t>
  </si>
  <si>
    <t>08 4 00 00000</t>
  </si>
  <si>
    <t>08 4 01 00390</t>
  </si>
  <si>
    <t>Подпрограмма «Поддержка молодых специалистов, работающих в учреждениях социальной сферы Лухского муниципального района» .</t>
  </si>
  <si>
    <t>08 5 00 00000</t>
  </si>
  <si>
    <t>Основное мероприятие «Поддержка молодых специалистов, работающих в учреждениях социальной сферы Лухского муниципального района» .</t>
  </si>
  <si>
    <t>10 0 00 00000 </t>
  </si>
  <si>
    <t>Подпрограмма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</si>
  <si>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10 1 00 00000 </t>
  </si>
  <si>
    <t>Основное мероприятие «Развитие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Лухского муниципального района Ивановской»</t>
  </si>
  <si>
    <t>10 1 01 00000</t>
  </si>
  <si>
    <t xml:space="preserve">10 1 01 00430 </t>
  </si>
  <si>
    <t>11 0 00 00000 </t>
  </si>
  <si>
    <t>Подпрограмма  «Обеспечение финансирования непредвиденных расходов Лухского муниципального района Ивановской области».</t>
  </si>
  <si>
    <t>11 2 00 00000 </t>
  </si>
  <si>
    <t xml:space="preserve">Основное мероприятие «Резервные фонды местных администраций». </t>
  </si>
  <si>
    <t>11 2 01 00000 </t>
  </si>
  <si>
    <t>11 2 01 20010</t>
  </si>
  <si>
    <t>40 0 00 0000 </t>
  </si>
  <si>
    <t>Выполнение других обязательств.  Расходы на оплату членских взносов в Совет муниципальных образований Ивановской области.(Иные бюджетные ассигнования)</t>
  </si>
  <si>
    <t>Пожарная безопасность образовательных учреждений Лухского муниципального района.(Предоставление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</si>
  <si>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0080</t>
    </r>
  </si>
  <si>
    <t xml:space="preserve">01 6 01 80200 </t>
  </si>
  <si>
    <t>Подпрограмма «Развитие дошкольного образования в Лухском муниципальном районе».</t>
  </si>
  <si>
    <t>Подпрограмма «Развитие общего образования в Лухском муниципальном районе».</t>
  </si>
  <si>
    <r>
      <t xml:space="preserve">Подпрограмма «Организация культурно-массовых мероприятий Лухского муниципального района» </t>
    </r>
    <r>
      <rPr>
        <i/>
        <sz val="12"/>
        <color rgb="FF000000"/>
        <rFont val="Times New Roman"/>
        <family val="1"/>
        <charset val="204"/>
      </rPr>
      <t xml:space="preserve"> </t>
    </r>
  </si>
  <si>
    <r>
      <t xml:space="preserve">Подпрограмма «Иные межбюджетные трансферты </t>
    </r>
    <r>
      <rPr>
        <i/>
        <sz val="14"/>
        <rFont val="Times New Roman"/>
        <family val="1"/>
        <charset val="204"/>
      </rPr>
      <t>на осуществление части полномочий по дорожной деятельности</t>
    </r>
    <r>
      <rPr>
        <i/>
        <sz val="14"/>
        <color rgb="FF000000"/>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</si>
  <si>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</si>
  <si>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Расходы  детских дошкольных учреждений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</si>
  <si>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</si>
  <si>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Расходы подведомственных учреждений общего образования Лухского муниципального района.(Закупка товаров, работ и услуг для обеспечения государственных (муниципальных) нужд)</t>
  </si>
  <si>
    <t>Пожарная безопасность образовательных учреждений Лухского муниципального района.(Закупка товаров, работ и услуг для обеспечения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</si>
  <si>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</si>
  <si>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Мероприятия  по обеспечению отдыха, оздоровления и занятости детей на территории Лухского муниципального района.(Закупка товаров, работ и услуг для обеспечения государственных (муниципальных) нужд).</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</si>
  <si>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района.(Закупка товаров, работ и услуг для обеспечения государственных (муниципальных) нужд).</t>
  </si>
  <si>
    <t>Организация утилизации и переработки бытовых и промышленных отходов на территории Лухского муниципального района.(Закупка товаров, работ и услуг для обеспечения государственных (муниципальных) нужд).</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</si>
  <si>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обеспечения государственных (муниципальных) нужд)</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</si>
  <si>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обеспечения  государственных (муниципальных) нужд).</t>
  </si>
  <si>
    <t xml:space="preserve">Осуществление отдельных государственных полномочий в сфере административных правонарушений. (Закупка товаров, работ и услуг для обеспечения государственных (муниципальных) нужд). </t>
  </si>
  <si>
    <t>Доплаты к пенсиям муниципальных служащих Лухского муниципального района Ивановской области.(Закупка товаров, работ и услуг для обеспечения государственных (муниципальных) нужд).</t>
  </si>
  <si>
    <t>Повышение качества  жизни граждан пожилого возраста Лухского муниципального района. (Закупка товаров, работ и услуг для обеспечения государственных (муниципальных) нужд).</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</si>
  <si>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обеспечения государственных (муниципальных) нужд)</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</si>
  <si>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(Предоставление субсидий бюджетным, автономным учреждениям и иным некоммерческим организациям)</t>
  </si>
  <si>
    <t>06 1 00 00000 </t>
  </si>
  <si>
    <t>06 1 01 00000 </t>
  </si>
  <si>
    <t xml:space="preserve">06 1 01 00290 </t>
  </si>
  <si>
    <r>
      <t>06 3 01 00310</t>
    </r>
    <r>
      <rPr>
        <sz val="14"/>
        <color rgb="FF000000"/>
        <rFont val="Times New Roman"/>
        <family val="1"/>
        <charset val="204"/>
      </rPr>
      <t xml:space="preserve"> </t>
    </r>
  </si>
  <si>
    <r>
      <t xml:space="preserve">Подпрограмма «Содержание Муниципального бюджетного  учреждения Лухская центральная библиотека» </t>
    </r>
    <r>
      <rPr>
        <i/>
        <sz val="12"/>
        <color rgb="FF000000"/>
        <rFont val="Times New Roman"/>
        <family val="1"/>
        <charset val="204"/>
      </rPr>
      <t xml:space="preserve"> </t>
    </r>
  </si>
  <si>
    <t>04 3 00 00000 </t>
  </si>
  <si>
    <t>04 3 01 00000</t>
  </si>
  <si>
    <t xml:space="preserve">Основное мероприятие «Содержание Муниципального бюджетного  учреждения Лухская центральная библиотека»  </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</si>
  <si>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</si>
  <si>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Основное мероприятие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t>
  </si>
  <si>
    <t xml:space="preserve">01 6 01 S0190 </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</si>
  <si>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</si>
  <si>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Подпрограмма «Дорожная деятельность в отношении автомобильных дорог местного значения  в границах Лухского муниципального района Ивановской области».</t>
  </si>
  <si>
    <r>
      <t xml:space="preserve">Основное мероприятие </t>
    </r>
    <r>
      <rPr>
        <sz val="14"/>
        <color rgb="FF000000"/>
        <rFont val="Times New Roman"/>
        <family val="1"/>
        <charset val="204"/>
      </rPr>
      <t>«Дорожная деятельность в отношении автомобильных дорог местного значения  в границах Лухского муниципального района Ивановской области».</t>
    </r>
  </si>
  <si>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муниципального района, включая населённые пункты в соответствии с законодательством РФ.(Межбюджетные трансферты).</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</si>
  <si>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</si>
  <si>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03 1 01 60030</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</si>
  <si>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района.(Межбюджетные трансферты).</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</si>
  <si>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района.(Межбюджетные трансферты).</t>
  </si>
  <si>
    <t>Резервные фонды  администрации Лухского муниципального района. (Иные бюджетные ассигнования).</t>
  </si>
  <si>
    <t xml:space="preserve">03 1 01 60040 </t>
  </si>
  <si>
    <t xml:space="preserve">14 0 00 00000 </t>
  </si>
  <si>
    <t>1.Подпрограмма «Поддержка молодых специалистов, работающих в учреждениях здравоохранения  Лухского муниципального района» .</t>
  </si>
  <si>
    <t xml:space="preserve">14 1 00 00000 </t>
  </si>
  <si>
    <t>Основное мероприятие «Поддержка молодых специалистов, работающих в учреждениях здравоохранения  Лухского муниципального района» .</t>
  </si>
  <si>
    <t xml:space="preserve">14 1 01 00000 </t>
  </si>
  <si>
    <t xml:space="preserve">14 1 01 00720 </t>
  </si>
  <si>
    <t xml:space="preserve">Основное мероприятие «Содержание Муниципального бюджетного  учреждения Лухская центральная библиотека за счёт средств бюджета городского поселения, передаваемых в соответствии с заключёнными соглашениями в бюджет муниципального района»  </t>
  </si>
  <si>
    <t xml:space="preserve">04 3 02 00000 </t>
  </si>
  <si>
    <t xml:space="preserve">04 3 02 00580 </t>
  </si>
  <si>
    <t>Подпрограмма «Государственная поддержка граждан в сфере     ипотечного жилищного кредитования».</t>
  </si>
  <si>
    <t>08 3 00 00000</t>
  </si>
  <si>
    <t>Основное мероприятие «Государственная поддержка граждан в сфере     ипотечного жилищного кредитования Лухского муниципального района».</t>
  </si>
  <si>
    <t>08 3 01 00000</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</si>
  <si>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</si>
  <si>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Подпрограмма «Обеспечение жильем молодых семей» </t>
  </si>
  <si>
    <r>
      <t xml:space="preserve">Основное мероприятие </t>
    </r>
    <r>
      <rPr>
        <sz val="14"/>
        <color rgb="FF000000"/>
        <rFont val="Times New Roman"/>
        <family val="1"/>
        <charset val="204"/>
      </rPr>
      <t>«Обеспечение жильем молодых семей Лухского муниципального района»</t>
    </r>
  </si>
  <si>
    <t>08 2 00 00000</t>
  </si>
  <si>
    <t>08 2 01 00000</t>
  </si>
  <si>
    <t>02 3 02 00000</t>
  </si>
  <si>
    <t>02 3 02 60020</t>
  </si>
  <si>
    <t>Организация проведения мероприятий по особо охраняемым природным территориям Лухского муниципального района.(Закупка товаров, работ и услуг для обеспечения государственных (муниципальных) нужд).</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</si>
  <si>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</si>
  <si>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</si>
  <si>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</si>
  <si>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Подпрограмма «Обеспечение деятельности Единой дежурно-диспетчерской службы»</t>
  </si>
  <si>
    <t>Основное мероприятие «Обеспечение координации действий дежурно-диспетчерских служб района при возникновении чрезвычайных ситуаций»</t>
  </si>
  <si>
    <t>Обеспечение деятельности Единой дежурно-диспетчерской службы</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</si>
  <si>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</si>
  <si>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</si>
  <si>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10 3 00 00000</t>
  </si>
  <si>
    <t>10 3 01 00000</t>
  </si>
  <si>
    <t>10 3 01 00740</t>
  </si>
  <si>
    <t>10 2 01 00440</t>
  </si>
  <si>
    <t>Подпрограмма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</si>
  <si>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10 2 00 00000 </t>
  </si>
  <si>
    <t>Основное мероприятие «Борьба с преступностью, предупреждение терроризма и экстремизма,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t>
  </si>
  <si>
    <t>10 2 01 00000 </t>
  </si>
  <si>
    <t>Муниципальная программа Лухского муниципального района  Ивановской области «Создание благоприятных условий  в целях привлечения медицинских работников  для работы в сфере здравоохранения в Лухском муниципальном районе "</t>
  </si>
  <si>
    <t>Муниципальная программа Лухского муниципального района  Ивановской области "Развитие газификации Лухского муниципального района Ивановской области"</t>
  </si>
  <si>
    <t>1.Подпрограмма "Развитие газификации Лухского муниципального района Ивановской области"</t>
  </si>
  <si>
    <t>Основное мероприятие "Развитие газификации Лухского муниципального района Ивановской области"</t>
  </si>
  <si>
    <t>15 0 00 00000</t>
  </si>
  <si>
    <t>15 1 00 00000</t>
  </si>
  <si>
    <t>15 1 01 00000</t>
  </si>
  <si>
    <t>16 0 00 00000</t>
  </si>
  <si>
    <t>16 1 00 00000</t>
  </si>
  <si>
    <t>16 1 01 00000</t>
  </si>
  <si>
    <t>16 1 01 00760</t>
  </si>
  <si>
    <t>Муниципальная программа Лухского муниципального района  Ивановской области "Улучшение условий и охраны труда в Лухском муниципальном районе"</t>
  </si>
  <si>
    <t>1.Подпрограмма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</si>
  <si>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 Улучшение условий и охраны труда в администрации Лухского муниципального района, структурных подразделениях администрации и муниципальных учреждениях Лухского муниципального района"</t>
  </si>
  <si>
    <t>Основное мероприятие "Организация в границах  сельских поселений   водоснабжения населения и водоотведения в соответсвии  с законодательством РФ"</t>
  </si>
  <si>
    <t>02 3 03 00000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</si>
  <si>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</si>
  <si>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</si>
  <si>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</si>
  <si>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Муниципальная программа Лухского муниципального района  Ивановской области " Планировка территории и проведение комплексных кадастровых работ на территории Лухского муниципального района Ивановской области ".</t>
  </si>
  <si>
    <t>Подпрограмма  «Планировка территории и проведение комплексных кадастровых работ на территории Лухского муниципального района Ивановской области».</t>
  </si>
  <si>
    <t>Основное мероприятие «Планировка территории и проведение комплексных кадастровых работ на территории Лухского муниципального района Ивановской области».</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</si>
  <si>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</si>
  <si>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r>
      <t>17 0 00 00000</t>
    </r>
    <r>
      <rPr>
        <b/>
        <sz val="14"/>
        <color rgb="FF000000"/>
        <rFont val="Times New Roman"/>
        <family val="1"/>
        <charset val="204"/>
      </rPr>
      <t xml:space="preserve"> </t>
    </r>
  </si>
  <si>
    <t xml:space="preserve">17 1 00 00000  </t>
  </si>
  <si>
    <t xml:space="preserve">17 1 01 00000 </t>
  </si>
  <si>
    <t xml:space="preserve">17 1 01 00780 </t>
  </si>
  <si>
    <t>08 3 01 S3100</t>
  </si>
  <si>
    <t>02 2 01 82910</t>
  </si>
  <si>
    <t>18 0 00 00000</t>
  </si>
  <si>
    <t>18 1 00 00000</t>
  </si>
  <si>
    <t>18 1 01 00000</t>
  </si>
  <si>
    <t>18 1 01 00790</t>
  </si>
  <si>
    <t>02 3 03 60070</t>
  </si>
  <si>
    <t>Подпрограмма "Развитие личных подсобных хозяйств в Лухском муниципальном районе"</t>
  </si>
  <si>
    <r>
      <t>06 4 01 00800</t>
    </r>
    <r>
      <rPr>
        <sz val="14"/>
        <color rgb="FF000000"/>
        <rFont val="Times New Roman"/>
        <family val="1"/>
        <charset val="204"/>
      </rPr>
      <t xml:space="preserve"> </t>
    </r>
  </si>
  <si>
    <r>
      <t>06 4 01 00000</t>
    </r>
    <r>
      <rPr>
        <sz val="14"/>
        <color rgb="FF000000"/>
        <rFont val="Times New Roman"/>
        <family val="1"/>
        <charset val="204"/>
      </rPr>
      <t xml:space="preserve"> </t>
    </r>
  </si>
  <si>
    <r>
      <t>06 4 00 00000</t>
    </r>
    <r>
      <rPr>
        <sz val="14"/>
        <color rgb="FF000000"/>
        <rFont val="Times New Roman"/>
        <family val="1"/>
        <charset val="204"/>
      </rPr>
      <t xml:space="preserve"> </t>
    </r>
  </si>
  <si>
    <r>
      <t>Основное мероприятие " Развитие личных подсобных хозяйств в Лухском муниципальном районе»</t>
    </r>
    <r>
      <rPr>
        <b/>
        <sz val="14"/>
        <rFont val="Times New Roman"/>
        <family val="1"/>
        <charset val="204"/>
      </rPr>
      <t xml:space="preserve"> </t>
    </r>
  </si>
  <si>
    <r>
      <t xml:space="preserve"> Развитие личных подсобных хозяйств в Лухском муниципальном районе</t>
    </r>
    <r>
      <rPr>
        <b/>
        <sz val="14"/>
        <rFont val="Times New Roman"/>
        <family val="1"/>
        <charset val="204"/>
      </rPr>
      <t xml:space="preserve"> </t>
    </r>
    <r>
      <rPr>
        <sz val="14"/>
        <rFont val="Times New Roman"/>
        <family val="1"/>
        <charset val="204"/>
      </rPr>
      <t>(Социальное обеспечение и иные выплаты населению).</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</si>
  <si>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</si>
  <si>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</si>
  <si>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08 2 01 L4970</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</si>
  <si>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</si>
  <si>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</si>
  <si>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02 4 00 00000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</si>
  <si>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</si>
  <si>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Подпрограмма "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 </t>
  </si>
  <si>
    <t>Основное мероприятие «Организация в границах поселений тепло-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</si>
  <si>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 xml:space="preserve">  02 4 01 00000 </t>
  </si>
  <si>
    <t xml:space="preserve">02 4 01 00820 </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</si>
  <si>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</si>
  <si>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Проведение  ремонта  и содержание имущества находящегося в муниципальной собственности Лухского муниципального района (Закупка товаров, работ и услуг для обеспечения  государственных (муниципальных) нужд).</t>
  </si>
  <si>
    <r>
      <t>04 2 01 00260</t>
    </r>
    <r>
      <rPr>
        <sz val="14"/>
        <rFont val="Times New Roman"/>
        <family val="1"/>
        <charset val="204"/>
      </rPr>
      <t xml:space="preserve"> </t>
    </r>
  </si>
  <si>
    <r>
      <t>04 2 01 00840</t>
    </r>
    <r>
      <rPr>
        <sz val="14"/>
        <rFont val="Times New Roman"/>
        <family val="1"/>
        <charset val="204"/>
      </rPr>
      <t xml:space="preserve"> </t>
    </r>
  </si>
  <si>
    <r>
      <t>04 3 01 00570</t>
    </r>
    <r>
      <rPr>
        <sz val="14"/>
        <rFont val="Times New Roman"/>
        <family val="1"/>
        <charset val="204"/>
      </rPr>
      <t xml:space="preserve"> </t>
    </r>
  </si>
  <si>
    <t>Подпрограмма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</si>
  <si>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08 6 00 00000</t>
  </si>
  <si>
    <t>Основное мероприятие: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</si>
  <si>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08 6 01 00000</t>
  </si>
  <si>
    <t>08 6 01 R0820</t>
  </si>
  <si>
    <t xml:space="preserve">05 1 01 S0510 </t>
  </si>
  <si>
    <t xml:space="preserve">Осуществление полномочий по созданию и организации деятельности комиссий по делам несовершеннолетних и защите их прав.  (Закупка товаров, работ и услуг для обеспечения государственных (муниципальных) нужд).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</si>
  <si>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</si>
  <si>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</si>
  <si>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</si>
  <si>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</si>
  <si>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Развитие малого и среднего предпринимательства Лухского муниципального.(Иные бюджетные ассигнования).</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</si>
  <si>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</si>
  <si>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услуг)(Закупка товаров, работ и услуг для обеспечения государственных (муниципальных) нужд).</t>
  </si>
  <si>
    <t>08 5 01 00400</t>
  </si>
  <si>
    <t>приложению №4</t>
  </si>
  <si>
    <t>08 5 01 00000</t>
  </si>
  <si>
    <t>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</si>
  <si>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</si>
  <si>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</si>
  <si>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Укрепление материально-технической базы детских дошкольных учреждений Лухского муниципального района за счёт средств местного бюджета.(Закупка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</si>
  <si>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бюджета.(Предоставление субсидий бюджетным, автономным учреждениям и иным некоммерческим организациям)</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</si>
  <si>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района.(Предоставление субсидий бюджетным, автономным учреждениям и иным некоммерческим организациям)</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</si>
  <si>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(Закупка товаров, работ и услуг для государственных (муниципальных) нужд)</t>
  </si>
  <si>
    <t>Осуществление переданных государственных полномочий по организации двухразового питания в лагерях дневного пребывания детей-сирот и детей, находящихся в трудной жизненной ситуации.(Закупка товаров, работ и услуг для обеспечения государственных (муниципальных) нужд).</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</si>
  <si>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обеспечения  государственных (муниципальных) нужд).</t>
  </si>
  <si>
    <t>Укрепление материально-технической базы образовательных организаций Лухского муниципального района за счет средств местного бюджета.(Закупка товаров, работ и услуг для обеспечения государственных (муниципальных) нужд)</t>
  </si>
  <si>
    <t xml:space="preserve">  Софинансирование к дополнительному финансированию мероприятий по организации питания в муниципальных общеобразовательных учреждениях Лухского муниципального района  (Закупка товаров, работ и услуг для обеспечения государственных (муниципальных) нужд).</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</si>
  <si>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организациях)(Предоставление субсидий бюджетным, автономным учреждениям и иным некоммерческим организациям)</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</si>
  <si>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организациях(организация бесплатного горячего питания обучающихся, получающих начальное общее образование в муниципальных образовательных организациях)(Закупка товаров, работ и услуг для обеспечения государственных (муниципальных) нужд)</t>
  </si>
  <si>
    <t xml:space="preserve"> Проектирование строительства (реконструкции), капитального ремонта,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фондов.(Закупка товаров, работ и услуг для обеспечения государственных (муниципальных) нужд).</t>
  </si>
  <si>
    <t>Основное мероприятие «Обеспечение функционирования деятельности персонифицированного финансирования дополнительного образования детей»</t>
  </si>
  <si>
    <t>Обеспечение функционирования модели  персонифицированного финансирования дополнительного образования детей.(Предоставление субсидий бюджетным, автономным учреждениям и иным некоммерческим организациям)</t>
  </si>
  <si>
    <t xml:space="preserve">01 3 02 00000 </t>
  </si>
  <si>
    <t xml:space="preserve">01 3 02 00880 </t>
  </si>
  <si>
    <t xml:space="preserve">Обеспечение деятельности МКУ «Управление административно-хозяйственного обеспечения».(Расходы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</si>
  <si>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Обеспечение деятельности МКУ «Управление административно-хозяйственного обеспечения».(Закупка товаров, работ и услуг для обеспечения государственных (муниципальных) нужд). </t>
  </si>
  <si>
    <t>Обеспечение деятельности МКУ «Управление административно-хозяйственного обеспечения»(Иные бюджетные ассигнования)</t>
  </si>
  <si>
    <t>Сумма  2024г.</t>
  </si>
  <si>
    <t>Сумма  2025г.</t>
  </si>
  <si>
    <t>Подготовка проектов межевания земельных участков и на проведение кадастровых работ (Закупка товаров, работ и услуг для обеспечения  государственных (муниципальных) нужд).</t>
  </si>
  <si>
    <t>Подпрограмма «Комплексное развитие сельских территорий Лухского муниципального района».</t>
  </si>
  <si>
    <t>Основное мероприятие «Комплексное развитие сельских территорий Лухского муниципального района».</t>
  </si>
  <si>
    <r>
      <t xml:space="preserve">Основное мероприятие </t>
    </r>
    <r>
      <rPr>
        <sz val="14"/>
        <color rgb="FF000000"/>
        <rFont val="Times New Roman"/>
        <family val="1"/>
        <charset val="204"/>
      </rPr>
      <t>«Содействие развитию малого и среднего предпринимательства, а также физических лиц-производителей товаров, работ и услуг, применяющих социальный налоговый режим "Налог на профессиональный доход"».</t>
    </r>
  </si>
  <si>
    <t>Софинансирование расходов по организации отдыха детей в каникулярное время в части организации двухразового питания в лагерях дневного пребывания (Закупка товаров, работ и услуг для обеспечения государственных (муниципальных) нужд).</t>
  </si>
  <si>
    <t xml:space="preserve">Рраспределение бюджетных ассигнований по целевым статьям (муниципальным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 группам видов расходов классификации расходов районного бюджета на 2024 год  </t>
  </si>
  <si>
    <r>
      <t>01 1 01 </t>
    </r>
    <r>
      <rPr>
        <sz val="14"/>
        <color rgb="FF000000"/>
        <rFont val="Times New Roman"/>
        <family val="1"/>
        <charset val="204"/>
      </rPr>
      <t xml:space="preserve">81010 </t>
    </r>
  </si>
  <si>
    <t>01101S8900</t>
  </si>
  <si>
    <t xml:space="preserve">01 2 01 L3031 </t>
  </si>
  <si>
    <t>0120189700</t>
  </si>
  <si>
    <t>Обеспечение функционирования модели  персонифицированного финансирования дополнительного образования детей(Иные бюджетные ассигнования).</t>
  </si>
  <si>
    <t>Мероприятия в области здравоохранения, спорта и физической культуры, туризма в Лухском муниципальном районе.(Предоставление субсидий бюджетным, автономным учреждениям и иным некоммерческим организациям)</t>
  </si>
  <si>
    <t>04 3 01 L5191</t>
  </si>
  <si>
    <t>Подпрограмма «Содействие развитию малого и среднего предпринимательства , а также физических лиц-производителей товаров, работ и услуг, применяющих специальный налоговый режим "Налог на профессиональный доход"».</t>
  </si>
  <si>
    <t>Развитие малого и среднего предпринимательства Лухского муниципального(Закупка товаров, работ и услуг для обеспечения  государственных (муниципальных) нужд).</t>
  </si>
  <si>
    <t>Основное мероприятие"Планировка территории и проведение комплексных кадастровых работ на территории Лухского муниципального района Ивановской области"</t>
  </si>
  <si>
    <t xml:space="preserve">17 1 02 00000  </t>
  </si>
  <si>
    <t xml:space="preserve">17 1 02 L5990  </t>
  </si>
  <si>
    <t xml:space="preserve">Обеспечение деятельности контрольно-счётного органа Лухского муниципального района за счёт средствпоселений в соответствии с заключёнными соглашениями передаваемые бюджетам муниципальных районов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</si>
  <si>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"О районном бюджете  на 2024 год  и плановый период 2025 и 2026 годов". </t>
  </si>
  <si>
    <t>Сумма  2026г.</t>
  </si>
  <si>
    <t>Непрограммные направления деятельности исполнительных органов местного самоуправления  Лухского муниципального района</t>
  </si>
  <si>
    <t>Непрограммные направления деятельности контрольно-счётного органа Лухского муниципального района</t>
  </si>
  <si>
    <t xml:space="preserve">Иные непрограммные направления деятельности органов  местного самоуправления Лухского муниципального района Ивановской области </t>
  </si>
  <si>
    <t>41 9 00 0000</t>
  </si>
  <si>
    <t xml:space="preserve">41 9 00 00320 </t>
  </si>
  <si>
    <t xml:space="preserve">41 9 00  00320 </t>
  </si>
  <si>
    <t xml:space="preserve">41 9 00  00330  </t>
  </si>
  <si>
    <t xml:space="preserve">41 9 00 00340 </t>
  </si>
  <si>
    <t>41 9 00 80360</t>
  </si>
  <si>
    <t xml:space="preserve">41 9 00 80350 </t>
  </si>
  <si>
    <t xml:space="preserve">41 9 00 00890 </t>
  </si>
  <si>
    <t>42 0 00 0000</t>
  </si>
  <si>
    <t>42 9 00 90040</t>
  </si>
  <si>
    <t>42 9 00 90050</t>
  </si>
  <si>
    <t>43 0 00 00000</t>
  </si>
  <si>
    <t xml:space="preserve">43 9 00 90010 </t>
  </si>
  <si>
    <t xml:space="preserve">43 9 00 90030 </t>
  </si>
  <si>
    <t>43 9 00 51200</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</si>
  <si>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денежноого вознаграждения за классное руководство педагогическим работникам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</si>
  <si>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01 2 01 81090</t>
  </si>
  <si>
    <t>Субсидии юридическим лицам, индивидуальным предпринимателям, а также физическим лицам - производителям товаров, работ, услуг на финансовое обеспечение затрат в целях организации надежного теплоснабжения и водоснабжения потребителей на территории Лухского муниципального района (Иные бюджетные ассигнования)</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</si>
  <si>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</si>
  <si>
    <t xml:space="preserve">43 9 00 00350  </t>
  </si>
  <si>
    <t xml:space="preserve">43 9 00 00590  </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</si>
  <si>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</si>
  <si>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EВ 51792 </t>
  </si>
  <si>
    <t>100</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</si>
  <si>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(Иные межбюджетные трансферты бюджетам муниципальных районов и городских округов Ивановской области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организациях).(Предоставление субсидий бюджетным, автономным учреждениям и иным некоммерческим организациям)</t>
  </si>
  <si>
    <t xml:space="preserve">Муниципальная программа Лухского муниципального района  Ивановской области " Формирование законопослушного поведения участников дорожного движения в  Лухском муниципальном районе" </t>
  </si>
  <si>
    <t xml:space="preserve">Подпрограмма " Формирование законопослушного поведения участников дорожного движения в Лухскм муниципальном районе»  </t>
  </si>
  <si>
    <t xml:space="preserve">Основное мероприятие " Формирование законопослушного поведения участников дорожного движения в Лухском муниципальном районе» </t>
  </si>
  <si>
    <t>02 1 01 00190</t>
  </si>
  <si>
    <t>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</si>
  <si>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t>
  </si>
  <si>
    <t>Расходы, направленные на оказание поддержки в погребении погибших (умерших) в ходе специальной военной операции  жителей Лухского муниципального района(Социальное обеспечение и иные выплаты населению).</t>
  </si>
  <si>
    <t>Ремонт и (или) содержание автомобильных дорог.(Закупка товаров, работ и услуг для обеспечения государственных (муниципальных) нужд).</t>
  </si>
  <si>
    <t xml:space="preserve">05 1 01 S1150 </t>
  </si>
  <si>
    <t>Расходы на обслуживание спортивной площадки на территории Лухской школы.(Предоставление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</si>
  <si>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0930</t>
    </r>
  </si>
  <si>
    <t>Разработка проектов работ по ликвидации накопленного вреда окружающей среде.(Закупка товаров, работ и услуг для обеспечения государственных (муниципальных) нужд).</t>
  </si>
  <si>
    <t>03 1 01 S5600</t>
  </si>
  <si>
    <t>Отклонение (+-)</t>
  </si>
  <si>
    <t>Реализация мероприятий по модернизации объектов коммунальной инфраструктуры(Закупка товаров, работ и услуг для обеспечения государственных (муниципальных) нужд).</t>
  </si>
  <si>
    <t>02 4 02 S6800</t>
  </si>
  <si>
    <t xml:space="preserve">43 9 00 90020 </t>
  </si>
  <si>
    <t>Мероприятия для детей и молодежи в рамках подпрограммы «Патриотическое, духовно-нравственное воспитание молодежи в Лухском муниципальном районе».((Предоставление субсидий бюджетным, автономным учреждениям и иным некоммерческим организациям).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</si>
  <si>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помещений.(Капитальные вложения в объекты государственной (муниципальной) собственности).</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</si>
  <si>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</si>
  <si>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районе.(Предоставление субсидий бюджетным, автономным учреждениям и иным некоммерческим организациям).</t>
  </si>
  <si>
    <t>Организация и проведение мероприятий, связанных с государственными праздниками, юбилейными и памятными датами в Лухском муниципальном районе. (Предоставление субсидий бюджетным, автономным учреждениям и иным некоммерческим организациям).</t>
  </si>
  <si>
    <t xml:space="preserve">04 2 01 00260 </t>
  </si>
  <si>
    <t>Капитальный ремонт объектов дошкольного образования в рамках реализации социально значимого проекта «Создание безопасных условий пребывания в дошкольных образовательных организациях, дошкольных группах в муниципальных общеобразовательных организациях(Закупка товаров, работ и услуг для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</si>
  <si>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выплате регионального ежемесячного денежного вознаграждения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</si>
  <si>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</si>
  <si>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</si>
  <si>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Федерации(Закупка товаров, работ и услуг для обеспечения государственных (муниципальных) нужд)</t>
  </si>
  <si>
    <t>Осуществление переданных органам местного самоуправления государственных полномочий Ивановской области по предоставлению бесплатного горячего питания обучающимся, получающим основное общее и среднее общее образование в муниципальных образовательных организациях, из числа детей, пасынков и падчериц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Федерации(Предоставление субсидий бюджетным, автономным учреждениям и иным некоммерческим организациям)</t>
  </si>
  <si>
    <t>Государственная  поддержка отрасли культуры (Реализация мероприятий по модернизации библиотек в части комплектования книжных фондов библиотек муниципальных образований) (Предоставление субсидий бюджетным, автономным учреждениям и иным некоммерческим организациям).</t>
  </si>
  <si>
    <t>Обеспечение функций исполнительных органов муниципальной власти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</si>
  <si>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функций исполнительных органов муниципальной власти Лухского муниципального района (Закупка товаров, работ и услуг для обеспечения  государственных (муниципальных) нужд).</t>
  </si>
  <si>
    <t>Обеспечение функций исполнительных органов муниципальной власти Лухского муниципального района  (Иные бюджетные ассигнования).</t>
  </si>
  <si>
    <t xml:space="preserve">01 1 01 81290 </t>
  </si>
  <si>
    <t>Финансовое обеспечение расходных обязательств, связанных с освобождением от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из многодетных семей.(Закупка товаров, работ и услуг для государственных (муниципальных) нужд).</t>
  </si>
  <si>
    <t>Оснащение прогулочных площадок муниципальных образовательных организаций, реализующих программу дошкольного образования. .(Закупка товаров, работ и услуг для государственных (муниципальных) нужд).</t>
  </si>
  <si>
    <t xml:space="preserve">01 1 01 S1120 </t>
  </si>
  <si>
    <t xml:space="preserve">43 9 00 S1220 </t>
  </si>
  <si>
    <t>Обеспечение реализации мероприятий по благоустройству общественных территорий в рамках реализации мероприятий муниципальных программ.  (Закупка товаров, работ и услуг для государственных (муниципальных) нужд)</t>
  </si>
  <si>
    <t>Ежегодная социальная выплата работникам муниципальных организаций, реализующих основные общеобразовательные программы дошкольного и общего образования, дополнительные общеобразовательные программы.(Социальное обеспечение и иные выплаты населению).</t>
  </si>
  <si>
    <t>Возмещение расходов, связанных с уменьшением размера родительской платы за присмотр и уход в муниципальных образовательных организациях, реализующих образовательную программу дошкольного образования, за детьми, пасынками и падчерицами граждан, принимающих участие (принимавших участие, в том числе погибших (умерших)) в специальной военной операции, проводимой с 24 февраля 2022 года, из числа военнослужащих и сотрудников федеральных органов исполнительной власти и федеральных государственных органов, в которых федеральным законом предусмотрена военная служба, сотрудников органов внутренних дел Российской Федерации, граждан Российской Федерации, заключивших после 21 сентября 2022 года контракт в соответствии с пунктом 7 статьи 38 Федерального закона от 28.03.1998 № 53-ФЗ "О воинской обязанности и военной службе" или заключивших контракт о добровольном содействии в выполнении задач, возложенных на Вооруженные Силы Российской Федерации, сотрудников уголовно-исполнительной системы Российской Федерации, выполняющих (выполнявших) возложенные на них задачи в период проведения специальной военной операции, а также граждан, призванных на военную службу по мобилизации в Вооруженные Силы Российской Федерации, на 2023 - 2025 годы.(Закупка товаров, работ и услуг для обеспечения государственных (муниципальных) нужд).</t>
  </si>
  <si>
    <t>01 1 01 81400</t>
  </si>
  <si>
    <t>01 2 01 81400</t>
  </si>
  <si>
    <t>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t>
  </si>
  <si>
    <t>Капитальный ремонт объектов общего образования.(Закупка товаров, работ и услуг для обеспечения государственных (муниципальных) нужд)</t>
  </si>
  <si>
    <t xml:space="preserve">01 2 01 S1200 </t>
  </si>
  <si>
    <t>01 2 01 89700</t>
  </si>
  <si>
    <t xml:space="preserve">01 3 01 81400 </t>
  </si>
  <si>
    <t>+89470,53</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</si>
  <si>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</si>
  <si>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Ивановской области, муниципальных общеобразовательных организаций (Иные межбюджетные трансферты бюджетам муниципальных районов и городских округов Ивановской области на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организаций).(Предоставление субсидий бюджетным, автономным учреждениям и иным некоммерческим организациям)</t>
  </si>
  <si>
    <t xml:space="preserve">01 2 01 50502 </t>
  </si>
  <si>
    <t>+26040</t>
  </si>
  <si>
    <t>+78120</t>
  </si>
  <si>
    <t>+373567,09</t>
  </si>
  <si>
    <t>+248536,82</t>
  </si>
  <si>
    <t>+23896</t>
  </si>
  <si>
    <t>+885360</t>
  </si>
  <si>
    <t>+572880</t>
  </si>
  <si>
    <t>+100000</t>
  </si>
  <si>
    <t>+1734503,91</t>
  </si>
  <si>
    <t>+2366258</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</si>
  <si>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</si>
  <si>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</si>
  <si>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+4888,46</t>
  </si>
  <si>
    <t>+26779,28</t>
  </si>
  <si>
    <t>+9570,2</t>
  </si>
  <si>
    <t>+78112,44</t>
  </si>
  <si>
    <t>+37200</t>
  </si>
  <si>
    <t>+115312,44</t>
  </si>
  <si>
    <t>+20000</t>
  </si>
  <si>
    <t>+120000</t>
  </si>
  <si>
    <t>+490000</t>
  </si>
  <si>
    <t>+2024937,39</t>
  </si>
  <si>
    <t>+'82316</t>
  </si>
  <si>
    <t>+359960,49</t>
  </si>
  <si>
    <t>+3600000</t>
  </si>
  <si>
    <t>+26136,14</t>
  </si>
  <si>
    <t>+393604,49</t>
  </si>
  <si>
    <t>+38205,37</t>
  </si>
  <si>
    <t>+92964</t>
  </si>
  <si>
    <t>+21665</t>
  </si>
  <si>
    <t>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</si>
  <si>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+1171800</t>
  </si>
  <si>
    <t>+26553,46</t>
  </si>
  <si>
    <t>+1723353,14</t>
  </si>
  <si>
    <t>+3842276,49</t>
  </si>
  <si>
    <t>+259960,49</t>
  </si>
  <si>
    <t>+1649906,6</t>
  </si>
</sst>
</file>

<file path=xl/styles.xml><?xml version="1.0" encoding="utf-8"?>
<styleSheet xmlns="http://schemas.openxmlformats.org/spreadsheetml/2006/main">
  <fonts count="40">
    <font>
      <sz val="10"/>
      <name val="Arial Cyr"/>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sz val="14"/>
      <color rgb="FF000000"/>
      <name val="Calibri"/>
      <family val="2"/>
      <charset val="204"/>
    </font>
    <font>
      <sz val="12"/>
      <color rgb="FF000000"/>
      <name val="Times New Roman"/>
      <family val="1"/>
      <charset val="204"/>
    </font>
    <font>
      <i/>
      <sz val="14"/>
      <name val="Times New Roman"/>
      <family val="1"/>
      <charset val="204"/>
    </font>
    <font>
      <i/>
      <sz val="14"/>
      <color rgb="FF000000"/>
      <name val="Times New Roman"/>
      <family val="1"/>
      <charset val="204"/>
    </font>
    <font>
      <i/>
      <sz val="14"/>
      <color indexed="8"/>
      <name val="Times New Roman"/>
      <family val="1"/>
      <charset val="204"/>
    </font>
    <font>
      <i/>
      <sz val="12"/>
      <color rgb="FF000000"/>
      <name val="Times New Roman"/>
      <family val="1"/>
      <charset val="204"/>
    </font>
    <font>
      <b/>
      <sz val="12"/>
      <color indexed="8"/>
      <name val="Arial"/>
      <family val="2"/>
      <charset val="204"/>
    </font>
    <font>
      <sz val="12"/>
      <color indexed="8"/>
      <name val="Arial"/>
      <family val="2"/>
      <charset val="204"/>
    </font>
    <font>
      <sz val="12"/>
      <color indexed="8"/>
      <name val="Times New Roman"/>
      <family val="1"/>
      <charset val="204"/>
    </font>
    <font>
      <sz val="10"/>
      <color rgb="FF000000"/>
      <name val="Arial Cyr"/>
    </font>
    <font>
      <sz val="12"/>
      <color rgb="FF000000"/>
      <name val="Calibri"/>
      <family val="2"/>
      <charset val="204"/>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style="medium">
        <color rgb="FF000000"/>
      </left>
      <right style="medium">
        <color rgb="FF000000"/>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medium">
        <color rgb="FF000000"/>
      </top>
      <bottom/>
      <diagonal/>
    </border>
    <border>
      <left style="medium">
        <color rgb="FF000000"/>
      </left>
      <right style="thin">
        <color indexed="64"/>
      </right>
      <top/>
      <bottom style="thin">
        <color indexed="64"/>
      </bottom>
      <diagonal/>
    </border>
    <border>
      <left style="medium">
        <color rgb="FF000000"/>
      </left>
      <right/>
      <top style="medium">
        <color rgb="FF000000"/>
      </top>
      <bottom/>
      <diagonal/>
    </border>
    <border>
      <left style="medium">
        <color rgb="FF000000"/>
      </left>
      <right/>
      <top/>
      <bottom style="thin">
        <color indexed="64"/>
      </bottom>
      <diagonal/>
    </border>
  </borders>
  <cellStyleXfs count="48">
    <xf numFmtId="0" fontId="0" fillId="0" borderId="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6" applyNumberFormat="0" applyAlignment="0" applyProtection="0"/>
    <xf numFmtId="0" fontId="9" fillId="28" borderId="7" applyNumberFormat="0" applyAlignment="0" applyProtection="0"/>
    <xf numFmtId="0" fontId="10" fillId="28" borderId="6" applyNumberFormat="0" applyAlignment="0" applyProtection="0"/>
    <xf numFmtId="0" fontId="11" fillId="0" borderId="8" applyNumberFormat="0" applyFill="0" applyAlignment="0" applyProtection="0"/>
    <xf numFmtId="0" fontId="12" fillId="0" borderId="9" applyNumberFormat="0" applyFill="0" applyAlignment="0" applyProtection="0"/>
    <xf numFmtId="0" fontId="13" fillId="0" borderId="10" applyNumberFormat="0" applyFill="0" applyAlignment="0" applyProtection="0"/>
    <xf numFmtId="0" fontId="13" fillId="0" borderId="0" applyNumberFormat="0" applyFill="0" applyBorder="0" applyAlignment="0" applyProtection="0"/>
    <xf numFmtId="0" fontId="14" fillId="0" borderId="11" applyNumberFormat="0" applyFill="0" applyAlignment="0" applyProtection="0"/>
    <xf numFmtId="0" fontId="15" fillId="29" borderId="12"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6" fillId="0" borderId="0"/>
    <xf numFmtId="0" fontId="18" fillId="31" borderId="0" applyNumberFormat="0" applyBorder="0" applyAlignment="0" applyProtection="0"/>
    <xf numFmtId="0" fontId="19" fillId="0" borderId="0" applyNumberFormat="0" applyFill="0" applyBorder="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6" fillId="32" borderId="13" applyNumberFormat="0" applyFont="0" applyAlignment="0" applyProtection="0"/>
    <xf numFmtId="0" fontId="20" fillId="0" borderId="14" applyNumberFormat="0" applyFill="0" applyAlignment="0" applyProtection="0"/>
    <xf numFmtId="0" fontId="21" fillId="0" borderId="0" applyNumberFormat="0" applyFill="0" applyBorder="0" applyAlignment="0" applyProtection="0"/>
    <xf numFmtId="0" fontId="22" fillId="33" borderId="0" applyNumberFormat="0" applyBorder="0" applyAlignment="0" applyProtection="0"/>
    <xf numFmtId="1" fontId="38" fillId="0" borderId="22">
      <alignment horizontal="center" vertical="top" shrinkToFit="1"/>
    </xf>
  </cellStyleXfs>
  <cellXfs count="149">
    <xf numFmtId="0" fontId="0" fillId="0" borderId="0" xfId="0"/>
    <xf numFmtId="0" fontId="3" fillId="0" borderId="0" xfId="0" applyFont="1"/>
    <xf numFmtId="0" fontId="4" fillId="0" borderId="0" xfId="0" applyFont="1"/>
    <xf numFmtId="0" fontId="1" fillId="0" borderId="0" xfId="0" applyFont="1" applyAlignment="1">
      <alignment horizontal="right"/>
    </xf>
    <xf numFmtId="0" fontId="1" fillId="0" borderId="0" xfId="0" applyFont="1"/>
    <xf numFmtId="0" fontId="3" fillId="0" borderId="0" xfId="0" applyFont="1" applyAlignment="1"/>
    <xf numFmtId="0" fontId="26" fillId="0" borderId="1" xfId="0" applyFont="1" applyBorder="1" applyAlignment="1">
      <alignment wrapText="1"/>
    </xf>
    <xf numFmtId="0" fontId="23" fillId="0" borderId="0" xfId="0" applyFont="1" applyAlignment="1">
      <alignment wrapText="1"/>
    </xf>
    <xf numFmtId="0" fontId="23" fillId="0" borderId="1" xfId="0" applyFont="1" applyBorder="1"/>
    <xf numFmtId="0" fontId="23" fillId="0" borderId="1" xfId="0" applyFont="1" applyBorder="1" applyAlignment="1">
      <alignment wrapText="1"/>
    </xf>
    <xf numFmtId="0" fontId="23" fillId="0" borderId="1" xfId="0" applyFont="1" applyBorder="1" applyAlignment="1">
      <alignment horizontal="justify"/>
    </xf>
    <xf numFmtId="0" fontId="23" fillId="0" borderId="1" xfId="0" applyFont="1" applyBorder="1" applyAlignment="1">
      <alignment horizontal="justify" wrapText="1"/>
    </xf>
    <xf numFmtId="0" fontId="27" fillId="0" borderId="1" xfId="0" applyFont="1" applyBorder="1" applyAlignment="1">
      <alignment horizontal="justify" wrapText="1"/>
    </xf>
    <xf numFmtId="0" fontId="27" fillId="0" borderId="1" xfId="0" applyFont="1" applyBorder="1" applyAlignment="1">
      <alignment horizontal="justify"/>
    </xf>
    <xf numFmtId="0" fontId="27" fillId="0" borderId="1" xfId="0" applyFont="1" applyBorder="1" applyAlignment="1">
      <alignment wrapText="1"/>
    </xf>
    <xf numFmtId="0" fontId="23" fillId="2" borderId="1" xfId="36" applyFont="1" applyFill="1" applyBorder="1" applyAlignment="1">
      <alignment wrapText="1"/>
    </xf>
    <xf numFmtId="0" fontId="23" fillId="0" borderId="1" xfId="0" applyFont="1" applyBorder="1" applyAlignment="1">
      <alignment horizontal="left" wrapText="1"/>
    </xf>
    <xf numFmtId="0" fontId="28" fillId="0" borderId="1" xfId="0" applyFont="1" applyBorder="1" applyAlignment="1">
      <alignment wrapText="1"/>
    </xf>
    <xf numFmtId="0" fontId="24" fillId="0" borderId="1" xfId="0" applyFont="1" applyBorder="1" applyAlignment="1">
      <alignment wrapText="1"/>
    </xf>
    <xf numFmtId="0" fontId="25" fillId="0" borderId="1" xfId="0" applyFont="1" applyBorder="1"/>
    <xf numFmtId="0" fontId="23" fillId="2" borderId="1" xfId="36" applyFont="1" applyFill="1" applyBorder="1" applyAlignment="1">
      <alignment vertical="top" wrapText="1"/>
    </xf>
    <xf numFmtId="0" fontId="27" fillId="0" borderId="1" xfId="0" applyFont="1" applyBorder="1"/>
    <xf numFmtId="0" fontId="27" fillId="0" borderId="4" xfId="0" applyFont="1" applyBorder="1" applyAlignment="1">
      <alignment wrapText="1"/>
    </xf>
    <xf numFmtId="0" fontId="23" fillId="0" borderId="4" xfId="0" applyFont="1" applyBorder="1" applyAlignment="1">
      <alignment horizontal="left" wrapText="1"/>
    </xf>
    <xf numFmtId="0" fontId="25" fillId="0" borderId="1" xfId="0" applyFont="1" applyBorder="1" applyAlignment="1">
      <alignment horizontal="left" wrapText="1"/>
    </xf>
    <xf numFmtId="0" fontId="23" fillId="2" borderId="1" xfId="36" applyNumberFormat="1" applyFont="1" applyFill="1" applyBorder="1" applyAlignment="1">
      <alignment wrapText="1"/>
    </xf>
    <xf numFmtId="0" fontId="23" fillId="0" borderId="3" xfId="0" applyFont="1" applyBorder="1" applyAlignment="1">
      <alignment wrapText="1"/>
    </xf>
    <xf numFmtId="0" fontId="23" fillId="0" borderId="1" xfId="0" applyNumberFormat="1" applyFont="1" applyBorder="1" applyAlignment="1">
      <alignment wrapText="1"/>
    </xf>
    <xf numFmtId="0" fontId="27" fillId="0" borderId="0" xfId="0" applyFont="1" applyAlignment="1">
      <alignment horizontal="justify"/>
    </xf>
    <xf numFmtId="0" fontId="23" fillId="0" borderId="0" xfId="0" applyFont="1" applyAlignment="1">
      <alignment horizontal="justify"/>
    </xf>
    <xf numFmtId="0" fontId="25" fillId="0" borderId="1" xfId="0" applyFont="1" applyBorder="1" applyAlignment="1">
      <alignment wrapText="1"/>
    </xf>
    <xf numFmtId="0" fontId="27" fillId="0" borderId="17" xfId="0" applyNumberFormat="1" applyFont="1" applyBorder="1" applyAlignment="1">
      <alignment horizontal="justify"/>
    </xf>
    <xf numFmtId="0" fontId="27" fillId="0" borderId="0" xfId="0" applyFont="1" applyAlignment="1">
      <alignment wrapText="1"/>
    </xf>
    <xf numFmtId="0" fontId="27" fillId="0" borderId="1" xfId="0" applyNumberFormat="1" applyFont="1" applyBorder="1" applyAlignment="1">
      <alignment horizontal="justify"/>
    </xf>
    <xf numFmtId="0" fontId="31" fillId="0" borderId="0" xfId="0" applyFont="1" applyAlignment="1">
      <alignment wrapText="1"/>
    </xf>
    <xf numFmtId="0" fontId="32" fillId="0" borderId="1" xfId="0" applyFont="1" applyBorder="1" applyAlignment="1">
      <alignment wrapText="1"/>
    </xf>
    <xf numFmtId="0" fontId="33" fillId="0" borderId="1" xfId="0" applyFont="1" applyBorder="1" applyAlignment="1">
      <alignment wrapText="1"/>
    </xf>
    <xf numFmtId="0" fontId="32" fillId="0" borderId="0" xfId="0" applyFont="1" applyAlignment="1">
      <alignment wrapText="1"/>
    </xf>
    <xf numFmtId="0" fontId="31" fillId="2" borderId="1" xfId="36" applyFont="1" applyFill="1" applyBorder="1" applyAlignment="1">
      <alignment vertical="top" wrapText="1"/>
    </xf>
    <xf numFmtId="0" fontId="31" fillId="0" borderId="1" xfId="0" applyFont="1" applyBorder="1" applyAlignment="1">
      <alignment horizontal="left" wrapText="1"/>
    </xf>
    <xf numFmtId="0" fontId="25" fillId="0" borderId="17" xfId="0" applyFont="1" applyBorder="1" applyAlignment="1">
      <alignment wrapText="1"/>
    </xf>
    <xf numFmtId="0" fontId="23" fillId="0" borderId="0" xfId="0" applyFont="1"/>
    <xf numFmtId="0" fontId="28" fillId="0" borderId="17" xfId="0" applyFont="1" applyBorder="1" applyAlignment="1">
      <alignment wrapText="1"/>
    </xf>
    <xf numFmtId="0" fontId="3" fillId="0" borderId="0" xfId="0" applyNumberFormat="1" applyFont="1"/>
    <xf numFmtId="0" fontId="5" fillId="0" borderId="0" xfId="0" applyNumberFormat="1" applyFont="1" applyAlignment="1">
      <alignment horizontal="center" wrapText="1" shrinkToFit="1"/>
    </xf>
    <xf numFmtId="0" fontId="3" fillId="0" borderId="0" xfId="0" applyNumberFormat="1" applyFont="1" applyBorder="1" applyAlignment="1">
      <alignment horizontal="center"/>
    </xf>
    <xf numFmtId="0" fontId="4" fillId="0" borderId="0" xfId="0" applyNumberFormat="1" applyFont="1"/>
    <xf numFmtId="0" fontId="28" fillId="0" borderId="4" xfId="0" applyFont="1" applyBorder="1" applyAlignment="1">
      <alignment horizontal="center" wrapText="1"/>
    </xf>
    <xf numFmtId="0" fontId="23" fillId="34" borderId="4" xfId="0" applyFont="1" applyFill="1" applyBorder="1" applyAlignment="1">
      <alignment wrapText="1"/>
    </xf>
    <xf numFmtId="0" fontId="25" fillId="0" borderId="0" xfId="0" applyFont="1"/>
    <xf numFmtId="0" fontId="26" fillId="0" borderId="4" xfId="0" applyFont="1" applyBorder="1" applyAlignment="1">
      <alignment horizontal="center" wrapText="1"/>
    </xf>
    <xf numFmtId="0" fontId="32" fillId="0" borderId="1" xfId="0" applyFont="1" applyBorder="1" applyAlignment="1">
      <alignment horizontal="justify"/>
    </xf>
    <xf numFmtId="0" fontId="32" fillId="0" borderId="1" xfId="0" applyFont="1" applyBorder="1" applyAlignment="1">
      <alignment horizontal="justify" vertical="top" wrapText="1"/>
    </xf>
    <xf numFmtId="0" fontId="27" fillId="0" borderId="1" xfId="0" applyNumberFormat="1" applyFont="1" applyBorder="1" applyAlignment="1">
      <alignment wrapText="1"/>
    </xf>
    <xf numFmtId="0" fontId="27" fillId="0" borderId="1" xfId="0" applyFont="1" applyFill="1" applyBorder="1"/>
    <xf numFmtId="0" fontId="23" fillId="0" borderId="1" xfId="0" applyFont="1" applyFill="1" applyBorder="1"/>
    <xf numFmtId="0" fontId="23" fillId="0" borderId="17" xfId="0" applyFont="1" applyBorder="1"/>
    <xf numFmtId="0" fontId="27" fillId="0" borderId="18" xfId="0" applyNumberFormat="1" applyFont="1" applyBorder="1" applyAlignment="1">
      <alignment wrapText="1"/>
    </xf>
    <xf numFmtId="0" fontId="32" fillId="0" borderId="1" xfId="0" applyFont="1" applyBorder="1" applyAlignment="1">
      <alignment vertical="top" wrapText="1"/>
    </xf>
    <xf numFmtId="0" fontId="24" fillId="0" borderId="19" xfId="0" applyFont="1" applyBorder="1" applyAlignment="1">
      <alignment wrapText="1"/>
    </xf>
    <xf numFmtId="0" fontId="27" fillId="0" borderId="1" xfId="0" applyFont="1" applyBorder="1" applyAlignment="1">
      <alignment vertical="top" wrapText="1"/>
    </xf>
    <xf numFmtId="0" fontId="25" fillId="34" borderId="4" xfId="0" applyFont="1" applyFill="1" applyBorder="1" applyAlignment="1">
      <alignment wrapText="1"/>
    </xf>
    <xf numFmtId="0" fontId="31" fillId="34" borderId="4" xfId="0" applyFont="1" applyFill="1" applyBorder="1" applyAlignment="1">
      <alignment wrapText="1"/>
    </xf>
    <xf numFmtId="0" fontId="23" fillId="0" borderId="20" xfId="0" applyFont="1" applyBorder="1" applyAlignment="1">
      <alignment horizontal="justify"/>
    </xf>
    <xf numFmtId="0" fontId="23" fillId="0" borderId="1" xfId="0" applyNumberFormat="1" applyFont="1" applyBorder="1"/>
    <xf numFmtId="0" fontId="26" fillId="0" borderId="1" xfId="0" applyFont="1" applyBorder="1" applyAlignment="1">
      <alignment horizontal="center" wrapText="1"/>
    </xf>
    <xf numFmtId="0" fontId="28" fillId="0" borderId="1" xfId="0" applyFont="1" applyBorder="1" applyAlignment="1">
      <alignment horizontal="center" wrapText="1"/>
    </xf>
    <xf numFmtId="0" fontId="27" fillId="0" borderId="1" xfId="0" applyFont="1" applyFill="1" applyBorder="1" applyAlignment="1">
      <alignment wrapText="1"/>
    </xf>
    <xf numFmtId="0" fontId="32" fillId="0" borderId="1" xfId="0" applyFont="1" applyFill="1" applyBorder="1" applyAlignment="1">
      <alignment wrapText="1"/>
    </xf>
    <xf numFmtId="0" fontId="23" fillId="0" borderId="1" xfId="0" applyFont="1" applyBorder="1" applyAlignment="1">
      <alignment horizontal="left" vertical="center"/>
    </xf>
    <xf numFmtId="49" fontId="28" fillId="0" borderId="1" xfId="0" applyNumberFormat="1" applyFont="1" applyBorder="1" applyAlignment="1">
      <alignment horizontal="center" wrapText="1"/>
    </xf>
    <xf numFmtId="49" fontId="23" fillId="2" borderId="1" xfId="36" applyNumberFormat="1" applyFont="1" applyFill="1" applyBorder="1" applyAlignment="1">
      <alignment horizontal="center" shrinkToFit="1"/>
    </xf>
    <xf numFmtId="0" fontId="23" fillId="0" borderId="1" xfId="0" applyFont="1" applyBorder="1" applyAlignment="1"/>
    <xf numFmtId="0" fontId="23" fillId="0" borderId="4" xfId="0" applyFont="1" applyBorder="1" applyAlignment="1"/>
    <xf numFmtId="0" fontId="1" fillId="0" borderId="0" xfId="0" applyFont="1" applyAlignment="1"/>
    <xf numFmtId="0" fontId="4" fillId="0" borderId="0" xfId="0" applyFont="1" applyAlignment="1"/>
    <xf numFmtId="2" fontId="36" fillId="34" borderId="1" xfId="0" applyNumberFormat="1" applyFont="1" applyFill="1" applyBorder="1" applyAlignment="1">
      <alignment horizontal="center" wrapText="1"/>
    </xf>
    <xf numFmtId="2" fontId="2" fillId="34" borderId="1" xfId="36" applyNumberFormat="1" applyFont="1" applyFill="1" applyBorder="1" applyAlignment="1">
      <alignment horizontal="center" shrinkToFit="1"/>
    </xf>
    <xf numFmtId="2" fontId="35" fillId="34" borderId="1" xfId="0" applyNumberFormat="1" applyFont="1" applyFill="1" applyBorder="1" applyAlignment="1">
      <alignment horizontal="center" wrapText="1"/>
    </xf>
    <xf numFmtId="2" fontId="1" fillId="34" borderId="2" xfId="0" applyNumberFormat="1" applyFont="1" applyFill="1" applyBorder="1" applyAlignment="1">
      <alignment horizontal="center" wrapText="1"/>
    </xf>
    <xf numFmtId="2" fontId="2" fillId="34" borderId="1" xfId="0" applyNumberFormat="1" applyFont="1" applyFill="1" applyBorder="1" applyAlignment="1">
      <alignment horizontal="center" wrapText="1"/>
    </xf>
    <xf numFmtId="2" fontId="2" fillId="34" borderId="1" xfId="0" applyNumberFormat="1" applyFont="1" applyFill="1" applyBorder="1" applyAlignment="1">
      <alignment horizontal="center"/>
    </xf>
    <xf numFmtId="2" fontId="1" fillId="34" borderId="1" xfId="0" applyNumberFormat="1" applyFont="1" applyFill="1" applyBorder="1" applyAlignment="1">
      <alignment horizontal="center" wrapText="1"/>
    </xf>
    <xf numFmtId="2" fontId="1" fillId="34" borderId="1" xfId="0" applyNumberFormat="1" applyFont="1" applyFill="1" applyBorder="1" applyAlignment="1">
      <alignment horizontal="center"/>
    </xf>
    <xf numFmtId="0" fontId="31" fillId="0" borderId="1" xfId="0" applyFont="1" applyBorder="1" applyAlignment="1">
      <alignment horizontal="justify"/>
    </xf>
    <xf numFmtId="0" fontId="37" fillId="0" borderId="4" xfId="0" applyFont="1" applyBorder="1" applyAlignment="1">
      <alignment horizontal="center" wrapText="1"/>
    </xf>
    <xf numFmtId="2" fontId="36" fillId="0" borderId="1" xfId="0" applyNumberFormat="1" applyFont="1" applyBorder="1" applyAlignment="1">
      <alignment horizontal="center" wrapText="1"/>
    </xf>
    <xf numFmtId="0" fontId="28" fillId="0" borderId="21" xfId="0" applyFont="1" applyBorder="1" applyAlignment="1">
      <alignment wrapText="1"/>
    </xf>
    <xf numFmtId="0" fontId="23" fillId="0" borderId="1" xfId="0" applyFont="1" applyBorder="1" applyAlignment="1">
      <alignment vertical="top" wrapText="1"/>
    </xf>
    <xf numFmtId="2" fontId="1" fillId="34" borderId="3" xfId="0" applyNumberFormat="1" applyFont="1" applyFill="1" applyBorder="1" applyAlignment="1">
      <alignment horizontal="center"/>
    </xf>
    <xf numFmtId="0" fontId="4" fillId="0" borderId="1" xfId="0" applyFont="1" applyBorder="1"/>
    <xf numFmtId="0" fontId="23" fillId="0" borderId="1" xfId="0" applyFont="1" applyBorder="1" applyAlignment="1">
      <alignment horizontal="center"/>
    </xf>
    <xf numFmtId="49" fontId="3" fillId="2" borderId="1" xfId="36" applyNumberFormat="1" applyFont="1" applyFill="1" applyBorder="1" applyAlignment="1">
      <alignment horizontal="center" shrinkToFit="1"/>
    </xf>
    <xf numFmtId="0" fontId="27" fillId="0" borderId="4" xfId="0" applyFont="1" applyBorder="1" applyAlignment="1">
      <alignment vertical="top" wrapText="1"/>
    </xf>
    <xf numFmtId="0" fontId="4" fillId="0" borderId="1" xfId="0" applyFont="1" applyBorder="1" applyAlignment="1">
      <alignment horizontal="center"/>
    </xf>
    <xf numFmtId="2" fontId="4" fillId="0" borderId="1" xfId="0" applyNumberFormat="1" applyFont="1" applyBorder="1" applyAlignment="1">
      <alignment horizontal="center"/>
    </xf>
    <xf numFmtId="0" fontId="23" fillId="0" borderId="1" xfId="0" applyFont="1" applyBorder="1" applyAlignment="1">
      <alignment horizontal="center" vertical="center"/>
    </xf>
    <xf numFmtId="0" fontId="37" fillId="0" borderId="4" xfId="0" applyFont="1" applyBorder="1" applyAlignment="1">
      <alignment horizontal="center" vertical="center" wrapText="1"/>
    </xf>
    <xf numFmtId="2" fontId="2" fillId="0" borderId="1" xfId="0" applyNumberFormat="1" applyFont="1" applyBorder="1" applyAlignment="1">
      <alignment horizontal="center" vertical="center"/>
    </xf>
    <xf numFmtId="2" fontId="2" fillId="0" borderId="1" xfId="0" applyNumberFormat="1" applyFont="1" applyBorder="1" applyAlignment="1">
      <alignment horizontal="center"/>
    </xf>
    <xf numFmtId="2" fontId="28" fillId="0" borderId="1" xfId="0" applyNumberFormat="1" applyFont="1" applyBorder="1" applyAlignment="1">
      <alignment horizontal="center" wrapText="1"/>
    </xf>
    <xf numFmtId="0" fontId="37" fillId="0" borderId="1" xfId="0" applyFont="1" applyBorder="1" applyAlignment="1">
      <alignment horizontal="center" wrapText="1"/>
    </xf>
    <xf numFmtId="0" fontId="23" fillId="0" borderId="3" xfId="0" applyFont="1" applyBorder="1" applyAlignment="1">
      <alignment horizontal="center"/>
    </xf>
    <xf numFmtId="0" fontId="23" fillId="0" borderId="1" xfId="0" quotePrefix="1" applyFont="1" applyBorder="1" applyAlignment="1">
      <alignment horizontal="center"/>
    </xf>
    <xf numFmtId="2" fontId="3" fillId="2" borderId="1" xfId="36" applyNumberFormat="1" applyFont="1" applyFill="1" applyBorder="1" applyAlignment="1">
      <alignment horizontal="center" shrinkToFit="1"/>
    </xf>
    <xf numFmtId="0" fontId="24" fillId="0" borderId="0" xfId="0" applyFont="1" applyAlignment="1">
      <alignment wrapText="1"/>
    </xf>
    <xf numFmtId="0" fontId="25" fillId="0" borderId="1" xfId="0" applyFont="1" applyBorder="1" applyAlignment="1">
      <alignment vertical="top" wrapText="1"/>
    </xf>
    <xf numFmtId="0" fontId="25" fillId="0" borderId="1" xfId="0" applyFont="1" applyBorder="1" applyAlignment="1">
      <alignment horizontal="center"/>
    </xf>
    <xf numFmtId="2" fontId="36" fillId="0" borderId="1" xfId="0" applyNumberFormat="1" applyFont="1" applyFill="1" applyBorder="1" applyAlignment="1">
      <alignment horizontal="center" wrapText="1"/>
    </xf>
    <xf numFmtId="2" fontId="28" fillId="0" borderId="3" xfId="0" applyNumberFormat="1" applyFont="1" applyBorder="1" applyAlignment="1">
      <alignment horizontal="center" wrapText="1"/>
    </xf>
    <xf numFmtId="0" fontId="4" fillId="0" borderId="3" xfId="0" applyFont="1" applyBorder="1"/>
    <xf numFmtId="0" fontId="27" fillId="0" borderId="21" xfId="0" applyFont="1" applyFill="1" applyBorder="1" applyAlignment="1">
      <alignment wrapText="1"/>
    </xf>
    <xf numFmtId="0" fontId="28" fillId="0" borderId="4" xfId="0" applyFont="1" applyFill="1" applyBorder="1" applyAlignment="1">
      <alignment horizontal="center" wrapText="1"/>
    </xf>
    <xf numFmtId="2" fontId="2" fillId="0" borderId="1" xfId="0" applyNumberFormat="1" applyFont="1" applyFill="1" applyBorder="1" applyAlignment="1">
      <alignment horizontal="center" wrapText="1"/>
    </xf>
    <xf numFmtId="0" fontId="23" fillId="0" borderId="1" xfId="36" applyFont="1" applyFill="1" applyBorder="1" applyAlignment="1">
      <alignment wrapText="1"/>
    </xf>
    <xf numFmtId="0" fontId="28" fillId="0" borderId="1" xfId="0" applyFont="1" applyFill="1" applyBorder="1" applyAlignment="1">
      <alignment horizontal="center" wrapText="1"/>
    </xf>
    <xf numFmtId="0" fontId="5" fillId="0" borderId="0" xfId="0" applyFont="1" applyAlignment="1">
      <alignment horizontal="center" wrapText="1" shrinkToFit="1"/>
    </xf>
    <xf numFmtId="0" fontId="3" fillId="0" borderId="0" xfId="0" applyFont="1" applyBorder="1" applyAlignment="1">
      <alignment horizontal="center"/>
    </xf>
    <xf numFmtId="0" fontId="24" fillId="0" borderId="25" xfId="0" applyFont="1" applyBorder="1" applyAlignment="1">
      <alignment horizontal="center" wrapText="1"/>
    </xf>
    <xf numFmtId="0" fontId="24" fillId="0" borderId="26" xfId="0" applyFont="1" applyBorder="1" applyAlignment="1">
      <alignment horizontal="center" wrapText="1"/>
    </xf>
    <xf numFmtId="0" fontId="28" fillId="0" borderId="4" xfId="0" quotePrefix="1" applyFont="1" applyBorder="1" applyAlignment="1">
      <alignment horizontal="center" wrapText="1"/>
    </xf>
    <xf numFmtId="0" fontId="28" fillId="0" borderId="3" xfId="0" quotePrefix="1" applyFont="1" applyBorder="1" applyAlignment="1">
      <alignment horizontal="center" wrapText="1"/>
    </xf>
    <xf numFmtId="0" fontId="37" fillId="0" borderId="4" xfId="0" quotePrefix="1" applyFont="1" applyBorder="1" applyAlignment="1">
      <alignment horizontal="center" wrapText="1"/>
    </xf>
    <xf numFmtId="0" fontId="27" fillId="0" borderId="4" xfId="0" applyFont="1" applyBorder="1" applyAlignment="1">
      <alignment horizontal="center" wrapText="1"/>
    </xf>
    <xf numFmtId="0" fontId="26" fillId="0" borderId="4" xfId="0" quotePrefix="1" applyFont="1" applyBorder="1" applyAlignment="1">
      <alignment horizontal="center" wrapText="1"/>
    </xf>
    <xf numFmtId="0" fontId="28" fillId="0" borderId="1" xfId="0" quotePrefix="1" applyFont="1" applyBorder="1" applyAlignment="1">
      <alignment horizontal="center" wrapText="1"/>
    </xf>
    <xf numFmtId="0" fontId="37" fillId="0" borderId="4" xfId="0" quotePrefix="1" applyFont="1" applyFill="1" applyBorder="1" applyAlignment="1">
      <alignment horizontal="center" wrapText="1"/>
    </xf>
    <xf numFmtId="49" fontId="28" fillId="0" borderId="1" xfId="0" quotePrefix="1" applyNumberFormat="1" applyFont="1" applyBorder="1" applyAlignment="1">
      <alignment horizontal="center" wrapText="1"/>
    </xf>
    <xf numFmtId="0" fontId="26" fillId="0" borderId="1" xfId="0" quotePrefix="1" applyFont="1" applyBorder="1" applyAlignment="1">
      <alignment horizontal="center" wrapText="1"/>
    </xf>
    <xf numFmtId="0" fontId="26" fillId="0" borderId="2" xfId="0" quotePrefix="1" applyFont="1" applyBorder="1" applyAlignment="1">
      <alignment horizontal="center" wrapText="1"/>
    </xf>
    <xf numFmtId="0" fontId="39" fillId="0" borderId="0" xfId="0" applyFont="1" applyAlignment="1">
      <alignment wrapText="1"/>
    </xf>
    <xf numFmtId="0" fontId="3" fillId="0" borderId="1" xfId="0" applyFont="1" applyBorder="1" applyAlignment="1">
      <alignment horizontal="center"/>
    </xf>
    <xf numFmtId="49" fontId="3" fillId="2" borderId="1" xfId="36" quotePrefix="1" applyNumberFormat="1" applyFont="1" applyFill="1" applyBorder="1" applyAlignment="1">
      <alignment horizontal="center" shrinkToFit="1"/>
    </xf>
    <xf numFmtId="0" fontId="4" fillId="0" borderId="1" xfId="0" quotePrefix="1" applyFont="1" applyBorder="1" applyAlignment="1">
      <alignment horizontal="center"/>
    </xf>
    <xf numFmtId="0" fontId="27" fillId="0" borderId="17" xfId="0" applyNumberFormat="1" applyFont="1" applyBorder="1" applyAlignment="1">
      <alignment horizontal="justify" vertical="top"/>
    </xf>
    <xf numFmtId="0" fontId="37" fillId="0" borderId="1" xfId="0" quotePrefix="1" applyFont="1" applyBorder="1" applyAlignment="1">
      <alignment horizontal="center" wrapText="1"/>
    </xf>
    <xf numFmtId="2" fontId="37" fillId="0" borderId="1" xfId="0" applyNumberFormat="1" applyFont="1" applyFill="1" applyBorder="1" applyAlignment="1">
      <alignment horizontal="center" wrapText="1"/>
    </xf>
    <xf numFmtId="0" fontId="23" fillId="0" borderId="4" xfId="0" quotePrefix="1" applyFont="1" applyBorder="1" applyAlignment="1">
      <alignment horizontal="center"/>
    </xf>
    <xf numFmtId="49" fontId="23" fillId="2" borderId="1" xfId="36" quotePrefix="1" applyNumberFormat="1" applyFont="1" applyFill="1" applyBorder="1" applyAlignment="1">
      <alignment horizontal="center" shrinkToFit="1"/>
    </xf>
    <xf numFmtId="0" fontId="28" fillId="0" borderId="1" xfId="0" quotePrefix="1" applyFont="1" applyFill="1" applyBorder="1" applyAlignment="1">
      <alignment horizontal="center" wrapText="1"/>
    </xf>
    <xf numFmtId="2" fontId="23" fillId="0" borderId="1" xfId="0" applyNumberFormat="1" applyFont="1" applyBorder="1" applyAlignment="1">
      <alignment horizontal="center"/>
    </xf>
    <xf numFmtId="0" fontId="24" fillId="0" borderId="23" xfId="0" applyNumberFormat="1" applyFont="1" applyBorder="1" applyAlignment="1">
      <alignment horizontal="center" vertical="top" wrapText="1"/>
    </xf>
    <xf numFmtId="0" fontId="24" fillId="0" borderId="24" xfId="0" applyNumberFormat="1" applyFont="1" applyBorder="1" applyAlignment="1">
      <alignment horizontal="center" vertical="top" wrapText="1"/>
    </xf>
    <xf numFmtId="0" fontId="5" fillId="0" borderId="0" xfId="0" applyFont="1" applyAlignment="1">
      <alignment horizontal="center" wrapText="1" shrinkToFit="1"/>
    </xf>
    <xf numFmtId="0" fontId="3" fillId="0" borderId="5" xfId="0" applyFont="1" applyBorder="1" applyAlignment="1">
      <alignment horizontal="center"/>
    </xf>
    <xf numFmtId="0" fontId="24" fillId="0" borderId="15" xfId="0" applyFont="1" applyBorder="1" applyAlignment="1">
      <alignment horizontal="center" vertical="top" wrapText="1"/>
    </xf>
    <xf numFmtId="0" fontId="24" fillId="0" borderId="16" xfId="0" applyFont="1" applyBorder="1" applyAlignment="1">
      <alignment horizontal="center" vertical="top" wrapText="1"/>
    </xf>
    <xf numFmtId="0" fontId="24" fillId="0" borderId="15" xfId="0" applyFont="1" applyBorder="1" applyAlignment="1">
      <alignment horizontal="center" wrapText="1"/>
    </xf>
    <xf numFmtId="0" fontId="24" fillId="0" borderId="16" xfId="0" applyFont="1" applyBorder="1" applyAlignment="1">
      <alignment horizontal="center" wrapText="1"/>
    </xf>
  </cellXfs>
  <cellStyles count="48">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DUsersProfiles$/Rozkova/&#1052;&#1086;&#1080;%20&#1076;&#1086;&#1082;&#1091;&#1084;&#1077;&#1085;&#1090;&#1099;/&#1088;&#1077;&#1096;&#1077;&#1085;&#1080;&#1103;/&#1041;&#1102;&#1076;&#1078;&#1077;&#1090;%202023&#1075;&#1086;&#1076;/&#1054;&#1082;&#1090;&#1103;&#1073;&#1088;&#1100;%202023&#1075;/&#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96">
          <cell r="D96">
            <v>210588</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32"/>
  <sheetViews>
    <sheetView tabSelected="1" topLeftCell="A226" workbookViewId="0">
      <selection activeCell="C211" sqref="C211"/>
    </sheetView>
  </sheetViews>
  <sheetFormatPr defaultRowHeight="15"/>
  <cols>
    <col min="1" max="1" width="100.85546875" style="2" customWidth="1"/>
    <col min="2" max="2" width="19.28515625" style="2" customWidth="1"/>
    <col min="3" max="3" width="8.5703125" style="75" customWidth="1"/>
    <col min="4" max="4" width="24" style="75" customWidth="1"/>
    <col min="5" max="5" width="25" style="46" customWidth="1"/>
    <col min="6" max="6" width="22.85546875" style="2" hidden="1" customWidth="1"/>
    <col min="7" max="7" width="21.42578125" style="2" hidden="1" customWidth="1"/>
    <col min="8" max="8" width="29.140625" style="2" hidden="1" customWidth="1"/>
    <col min="9" max="9" width="27" style="2" hidden="1" customWidth="1"/>
    <col min="10" max="10" width="86.140625" style="2" customWidth="1"/>
    <col min="11" max="16384" width="9.140625" style="2"/>
  </cols>
  <sheetData>
    <row r="1" spans="1:9" ht="15.75">
      <c r="A1" s="1"/>
      <c r="B1" s="1" t="s">
        <v>298</v>
      </c>
      <c r="C1" s="5"/>
      <c r="D1" s="5"/>
      <c r="E1" s="43"/>
    </row>
    <row r="2" spans="1:9" ht="15.75">
      <c r="A2" s="1"/>
      <c r="B2" s="1" t="s">
        <v>1</v>
      </c>
      <c r="C2" s="5"/>
      <c r="D2" s="5"/>
      <c r="E2" s="43"/>
    </row>
    <row r="3" spans="1:9" ht="15.75">
      <c r="A3" s="1"/>
      <c r="B3" s="1" t="s">
        <v>342</v>
      </c>
      <c r="C3" s="5"/>
      <c r="D3" s="5"/>
      <c r="E3" s="43"/>
    </row>
    <row r="4" spans="1:9" ht="15.75" customHeight="1">
      <c r="A4" s="1"/>
      <c r="B4" s="5"/>
      <c r="C4" s="5"/>
      <c r="D4" s="5"/>
      <c r="E4" s="2"/>
    </row>
    <row r="5" spans="1:9" ht="12.75" customHeight="1">
      <c r="A5" s="143" t="s">
        <v>328</v>
      </c>
      <c r="B5" s="143"/>
      <c r="C5" s="143"/>
      <c r="D5" s="116"/>
      <c r="E5" s="44"/>
    </row>
    <row r="6" spans="1:9" ht="67.5" customHeight="1">
      <c r="A6" s="143"/>
      <c r="B6" s="143"/>
      <c r="C6" s="143"/>
      <c r="D6" s="116"/>
      <c r="E6" s="44"/>
    </row>
    <row r="7" spans="1:9" ht="16.5" thickBot="1">
      <c r="A7" s="144"/>
      <c r="B7" s="144"/>
      <c r="C7" s="144"/>
      <c r="D7" s="117"/>
      <c r="E7" s="45"/>
    </row>
    <row r="8" spans="1:9" ht="56.25" customHeight="1">
      <c r="A8" s="145" t="s">
        <v>2</v>
      </c>
      <c r="B8" s="145" t="s">
        <v>3</v>
      </c>
      <c r="C8" s="147" t="s">
        <v>4</v>
      </c>
      <c r="D8" s="118" t="s">
        <v>385</v>
      </c>
      <c r="E8" s="141" t="s">
        <v>321</v>
      </c>
      <c r="F8" s="141" t="s">
        <v>321</v>
      </c>
      <c r="G8" s="141" t="s">
        <v>322</v>
      </c>
      <c r="H8" s="141" t="s">
        <v>322</v>
      </c>
      <c r="I8" s="141" t="s">
        <v>343</v>
      </c>
    </row>
    <row r="9" spans="1:9" ht="18.75" customHeight="1">
      <c r="A9" s="146"/>
      <c r="B9" s="146"/>
      <c r="C9" s="148"/>
      <c r="D9" s="119"/>
      <c r="E9" s="142"/>
      <c r="F9" s="142"/>
      <c r="G9" s="142"/>
      <c r="H9" s="142"/>
      <c r="I9" s="142"/>
    </row>
    <row r="10" spans="1:9" ht="58.5" customHeight="1">
      <c r="A10" s="6" t="s">
        <v>5</v>
      </c>
      <c r="B10" s="19" t="s">
        <v>18</v>
      </c>
      <c r="C10" s="66"/>
      <c r="D10" s="129" t="s">
        <v>445</v>
      </c>
      <c r="E10" s="79">
        <f>E11+E27+E58+E63+E66+E74+E77</f>
        <v>92072164.450000003</v>
      </c>
      <c r="F10" s="79" t="e">
        <f>F11+F27+F58+F63+F66+F74+F77</f>
        <v>#REF!</v>
      </c>
      <c r="G10" s="79" t="e">
        <f>G11+G27+G58+G63+G66+G74+G77</f>
        <v>#REF!</v>
      </c>
      <c r="H10" s="79">
        <f>H11+H27+H58+H63+H66+H74+H77</f>
        <v>63899452.389999993</v>
      </c>
      <c r="I10" s="79">
        <f>I11+I27+I58+I63+I66+I74+I77</f>
        <v>60051594.679999992</v>
      </c>
    </row>
    <row r="11" spans="1:9" ht="39.75" customHeight="1">
      <c r="A11" s="34" t="s">
        <v>149</v>
      </c>
      <c r="B11" s="8" t="s">
        <v>19</v>
      </c>
      <c r="C11" s="66"/>
      <c r="D11" s="125">
        <v>-199566.52</v>
      </c>
      <c r="E11" s="80">
        <f>E12</f>
        <v>19095424.199999999</v>
      </c>
      <c r="F11" s="80">
        <f t="shared" ref="F11:I11" si="0">F12</f>
        <v>15450498.220000001</v>
      </c>
      <c r="G11" s="80">
        <f t="shared" si="0"/>
        <v>15450498.220000001</v>
      </c>
      <c r="H11" s="80">
        <f t="shared" si="0"/>
        <v>14006020.519999998</v>
      </c>
      <c r="I11" s="80">
        <f t="shared" si="0"/>
        <v>14006020.519999998</v>
      </c>
    </row>
    <row r="12" spans="1:9" ht="36.75" customHeight="1">
      <c r="A12" s="9" t="s">
        <v>17</v>
      </c>
      <c r="B12" s="8" t="s">
        <v>20</v>
      </c>
      <c r="C12" s="66"/>
      <c r="D12" s="66"/>
      <c r="E12" s="76">
        <f>SUM(E13:E26)</f>
        <v>19095424.199999999</v>
      </c>
      <c r="F12" s="76">
        <f>SUM(F13:F22)</f>
        <v>15450498.220000001</v>
      </c>
      <c r="G12" s="76">
        <f>SUM(G13:G22)</f>
        <v>15450498.220000001</v>
      </c>
      <c r="H12" s="76">
        <f>SUM(H13:H24)</f>
        <v>14006020.519999998</v>
      </c>
      <c r="I12" s="76">
        <f>SUM(I13:I24)</f>
        <v>14006020.519999998</v>
      </c>
    </row>
    <row r="13" spans="1:9" ht="78.75" customHeight="1">
      <c r="A13" s="10" t="s">
        <v>21</v>
      </c>
      <c r="B13" s="8" t="s">
        <v>22</v>
      </c>
      <c r="C13" s="66">
        <v>100</v>
      </c>
      <c r="D13" s="66"/>
      <c r="E13" s="76">
        <v>6493785</v>
      </c>
      <c r="F13" s="94">
        <v>6524274</v>
      </c>
      <c r="G13" s="94">
        <v>6524274</v>
      </c>
      <c r="H13" s="76">
        <v>6524274</v>
      </c>
      <c r="I13" s="76">
        <v>6524274</v>
      </c>
    </row>
    <row r="14" spans="1:9" ht="57.75" customHeight="1">
      <c r="A14" s="10" t="s">
        <v>154</v>
      </c>
      <c r="B14" s="8" t="s">
        <v>23</v>
      </c>
      <c r="C14" s="66">
        <v>200</v>
      </c>
      <c r="D14" s="66"/>
      <c r="E14" s="95">
        <v>4267252.49</v>
      </c>
      <c r="F14" s="94">
        <v>2504104.84</v>
      </c>
      <c r="G14" s="94">
        <v>2504104.84</v>
      </c>
      <c r="H14" s="95">
        <v>1504104.84</v>
      </c>
      <c r="I14" s="95">
        <v>1504104.84</v>
      </c>
    </row>
    <row r="15" spans="1:9" ht="39" customHeight="1">
      <c r="A15" s="10" t="s">
        <v>24</v>
      </c>
      <c r="B15" s="8" t="s">
        <v>23</v>
      </c>
      <c r="C15" s="66">
        <v>800</v>
      </c>
      <c r="D15" s="66"/>
      <c r="E15" s="76">
        <v>9000</v>
      </c>
      <c r="F15" s="90">
        <v>16000</v>
      </c>
      <c r="G15" s="90">
        <v>16000</v>
      </c>
      <c r="H15" s="76">
        <v>5000</v>
      </c>
      <c r="I15" s="76">
        <v>5000</v>
      </c>
    </row>
    <row r="16" spans="1:9" ht="59.25" customHeight="1">
      <c r="A16" s="11" t="s">
        <v>303</v>
      </c>
      <c r="B16" s="8" t="s">
        <v>25</v>
      </c>
      <c r="C16" s="66">
        <v>200</v>
      </c>
      <c r="D16" s="66"/>
      <c r="E16" s="76">
        <v>249000</v>
      </c>
      <c r="F16" s="90">
        <v>318000</v>
      </c>
      <c r="G16" s="90">
        <v>318000</v>
      </c>
      <c r="H16" s="76">
        <v>198480.81</v>
      </c>
      <c r="I16" s="76">
        <v>198480.81</v>
      </c>
    </row>
    <row r="17" spans="1:10" ht="60" customHeight="1">
      <c r="A17" s="10" t="s">
        <v>155</v>
      </c>
      <c r="B17" s="8" t="s">
        <v>26</v>
      </c>
      <c r="C17" s="66">
        <v>200</v>
      </c>
      <c r="D17" s="66"/>
      <c r="E17" s="76">
        <v>200064.56</v>
      </c>
      <c r="F17" s="90">
        <v>210600</v>
      </c>
      <c r="G17" s="90">
        <v>210600</v>
      </c>
      <c r="H17" s="76">
        <v>210600</v>
      </c>
      <c r="I17" s="76">
        <v>210600</v>
      </c>
    </row>
    <row r="18" spans="1:10" ht="128.25" customHeight="1">
      <c r="A18" s="12" t="s">
        <v>27</v>
      </c>
      <c r="B18" s="8" t="s">
        <v>28</v>
      </c>
      <c r="C18" s="66">
        <v>200</v>
      </c>
      <c r="D18" s="66"/>
      <c r="E18" s="108">
        <v>178488</v>
      </c>
      <c r="F18" s="90">
        <v>162216</v>
      </c>
      <c r="G18" s="90">
        <v>162216</v>
      </c>
      <c r="H18" s="108">
        <v>178488</v>
      </c>
      <c r="I18" s="108">
        <v>178488</v>
      </c>
    </row>
    <row r="19" spans="1:10" ht="93" customHeight="1">
      <c r="A19" s="13" t="s">
        <v>29</v>
      </c>
      <c r="B19" s="8" t="s">
        <v>30</v>
      </c>
      <c r="C19" s="66">
        <v>300</v>
      </c>
      <c r="D19" s="101">
        <v>-27403.52</v>
      </c>
      <c r="E19" s="131">
        <v>99560.65</v>
      </c>
      <c r="F19" s="90">
        <v>276511.38</v>
      </c>
      <c r="G19" s="90">
        <v>276511.38</v>
      </c>
      <c r="H19" s="76">
        <v>186430.36</v>
      </c>
      <c r="I19" s="76">
        <v>186430.36</v>
      </c>
    </row>
    <row r="20" spans="1:10" ht="152.25" customHeight="1">
      <c r="A20" s="13" t="s">
        <v>295</v>
      </c>
      <c r="B20" s="8" t="s">
        <v>31</v>
      </c>
      <c r="C20" s="66">
        <v>100</v>
      </c>
      <c r="D20" s="125" t="s">
        <v>428</v>
      </c>
      <c r="E20" s="140">
        <v>5177022</v>
      </c>
      <c r="F20" s="90">
        <v>5412074</v>
      </c>
      <c r="G20" s="90">
        <v>5412074</v>
      </c>
      <c r="H20" s="76">
        <v>5090080</v>
      </c>
      <c r="I20" s="76">
        <v>5090080</v>
      </c>
    </row>
    <row r="21" spans="1:10" ht="113.25" customHeight="1">
      <c r="A21" s="31" t="s">
        <v>296</v>
      </c>
      <c r="B21" s="64" t="s">
        <v>31</v>
      </c>
      <c r="C21" s="66">
        <v>200</v>
      </c>
      <c r="D21" s="66"/>
      <c r="E21" s="76">
        <v>22330</v>
      </c>
      <c r="F21" s="90">
        <v>26718</v>
      </c>
      <c r="G21" s="90">
        <v>26718</v>
      </c>
      <c r="H21" s="76">
        <v>22330</v>
      </c>
      <c r="I21" s="76">
        <v>22330</v>
      </c>
    </row>
    <row r="22" spans="1:10" ht="370.5" customHeight="1">
      <c r="A22" s="31" t="s">
        <v>412</v>
      </c>
      <c r="B22" s="91" t="s">
        <v>329</v>
      </c>
      <c r="C22" s="101">
        <v>200</v>
      </c>
      <c r="D22" s="101"/>
      <c r="E22" s="108">
        <v>46210.48</v>
      </c>
      <c r="F22" s="90"/>
      <c r="G22" s="90"/>
      <c r="H22" s="76">
        <v>86232.51</v>
      </c>
      <c r="I22" s="76">
        <v>86232.51</v>
      </c>
    </row>
    <row r="23" spans="1:10" ht="78" customHeight="1">
      <c r="A23" s="134" t="s">
        <v>411</v>
      </c>
      <c r="B23" s="102" t="s">
        <v>413</v>
      </c>
      <c r="C23" s="101">
        <v>300</v>
      </c>
      <c r="D23" s="135"/>
      <c r="E23" s="136">
        <v>110000</v>
      </c>
      <c r="F23" s="90"/>
      <c r="G23" s="90"/>
      <c r="H23" s="76"/>
      <c r="I23" s="76"/>
    </row>
    <row r="24" spans="1:10" ht="93.75" customHeight="1">
      <c r="A24" s="31" t="s">
        <v>395</v>
      </c>
      <c r="B24" s="102" t="s">
        <v>330</v>
      </c>
      <c r="C24" s="66">
        <v>200</v>
      </c>
      <c r="D24" s="66"/>
      <c r="E24" s="76">
        <v>2020202.02</v>
      </c>
      <c r="F24" s="90"/>
      <c r="G24" s="90"/>
      <c r="H24" s="76"/>
      <c r="I24" s="76"/>
      <c r="J24" s="130"/>
    </row>
    <row r="25" spans="1:10" ht="98.25" customHeight="1">
      <c r="A25" s="31" t="s">
        <v>406</v>
      </c>
      <c r="B25" s="8" t="s">
        <v>405</v>
      </c>
      <c r="C25" s="66">
        <v>200</v>
      </c>
      <c r="D25" s="125">
        <v>-104466</v>
      </c>
      <c r="E25" s="76">
        <v>222509</v>
      </c>
      <c r="F25" s="90"/>
      <c r="G25" s="90"/>
      <c r="H25" s="76"/>
      <c r="I25" s="76"/>
      <c r="J25" s="130"/>
    </row>
    <row r="26" spans="1:10" ht="58.5" customHeight="1">
      <c r="A26" s="31" t="s">
        <v>407</v>
      </c>
      <c r="B26" s="8" t="s">
        <v>408</v>
      </c>
      <c r="C26" s="66">
        <v>200</v>
      </c>
      <c r="D26" s="125">
        <v>-91593</v>
      </c>
      <c r="E26" s="76"/>
      <c r="F26" s="90"/>
      <c r="G26" s="90"/>
      <c r="H26" s="76"/>
      <c r="I26" s="76"/>
      <c r="J26" s="130"/>
    </row>
    <row r="27" spans="1:10" ht="24.75" customHeight="1">
      <c r="A27" s="84" t="s">
        <v>150</v>
      </c>
      <c r="B27" s="26" t="s">
        <v>33</v>
      </c>
      <c r="C27" s="66"/>
      <c r="D27" s="125" t="s">
        <v>432</v>
      </c>
      <c r="E27" s="80">
        <f>E28</f>
        <v>65389787.020000003</v>
      </c>
      <c r="F27" s="80">
        <f t="shared" ref="F27:I27" si="1">F28</f>
        <v>45141945.239999995</v>
      </c>
      <c r="G27" s="80">
        <f t="shared" si="1"/>
        <v>40807529.990000002</v>
      </c>
      <c r="H27" s="80">
        <f t="shared" si="1"/>
        <v>45317260.710000001</v>
      </c>
      <c r="I27" s="80">
        <f t="shared" si="1"/>
        <v>41469403</v>
      </c>
    </row>
    <row r="28" spans="1:10" ht="38.25" customHeight="1">
      <c r="A28" s="10" t="s">
        <v>32</v>
      </c>
      <c r="B28" s="26" t="s">
        <v>34</v>
      </c>
      <c r="C28" s="66"/>
      <c r="D28" s="66"/>
      <c r="E28" s="76">
        <f>SUM(E29:E57)</f>
        <v>65389787.020000003</v>
      </c>
      <c r="F28" s="76">
        <f>SUM(F29:F52)</f>
        <v>45141945.239999995</v>
      </c>
      <c r="G28" s="76">
        <f>SUM(G29:G52)</f>
        <v>40807529.990000002</v>
      </c>
      <c r="H28" s="76">
        <f>SUM(H29:H54)</f>
        <v>45317260.710000001</v>
      </c>
      <c r="I28" s="76">
        <f>SUM(I29:I54)</f>
        <v>41469403</v>
      </c>
    </row>
    <row r="29" spans="1:10" ht="84" customHeight="1">
      <c r="A29" s="10" t="s">
        <v>35</v>
      </c>
      <c r="B29" s="8" t="s">
        <v>36</v>
      </c>
      <c r="C29" s="66">
        <v>100</v>
      </c>
      <c r="D29" s="125" t="s">
        <v>438</v>
      </c>
      <c r="E29" s="76">
        <v>9570.2000000000007</v>
      </c>
      <c r="F29" s="90">
        <v>220753</v>
      </c>
      <c r="G29" s="90">
        <v>220753</v>
      </c>
      <c r="H29" s="76">
        <v>253766</v>
      </c>
      <c r="I29" s="76">
        <v>253766</v>
      </c>
    </row>
    <row r="30" spans="1:10" ht="60.75" customHeight="1">
      <c r="A30" s="10" t="s">
        <v>156</v>
      </c>
      <c r="B30" s="8" t="s">
        <v>37</v>
      </c>
      <c r="C30" s="66">
        <v>200</v>
      </c>
      <c r="D30" s="125">
        <v>-459570.2</v>
      </c>
      <c r="E30" s="76">
        <v>8803526.8000000007</v>
      </c>
      <c r="F30" s="90">
        <v>4394976.5599999996</v>
      </c>
      <c r="G30" s="90">
        <v>3450485</v>
      </c>
      <c r="H30" s="76">
        <v>2450585</v>
      </c>
      <c r="I30" s="76">
        <v>2450585</v>
      </c>
    </row>
    <row r="31" spans="1:10" ht="56.25">
      <c r="A31" s="10" t="s">
        <v>38</v>
      </c>
      <c r="B31" s="8" t="s">
        <v>37</v>
      </c>
      <c r="C31" s="66">
        <v>600</v>
      </c>
      <c r="D31" s="66"/>
      <c r="E31" s="76">
        <v>4239364</v>
      </c>
      <c r="F31" s="90">
        <v>4852200</v>
      </c>
      <c r="G31" s="90">
        <v>3852200</v>
      </c>
      <c r="H31" s="76">
        <v>1852200</v>
      </c>
      <c r="I31" s="76">
        <v>1852200</v>
      </c>
    </row>
    <row r="32" spans="1:10" ht="37.5">
      <c r="A32" s="10" t="s">
        <v>39</v>
      </c>
      <c r="B32" s="8" t="s">
        <v>37</v>
      </c>
      <c r="C32" s="66">
        <v>800</v>
      </c>
      <c r="D32" s="66"/>
      <c r="E32" s="76">
        <v>6000</v>
      </c>
      <c r="F32" s="90">
        <v>15000</v>
      </c>
      <c r="G32" s="90">
        <v>15000</v>
      </c>
      <c r="H32" s="76">
        <v>6000</v>
      </c>
      <c r="I32" s="76">
        <v>6000</v>
      </c>
    </row>
    <row r="33" spans="1:10" ht="56.25">
      <c r="A33" s="7" t="s">
        <v>309</v>
      </c>
      <c r="B33" s="8" t="s">
        <v>40</v>
      </c>
      <c r="C33" s="66">
        <v>200</v>
      </c>
      <c r="D33" s="125"/>
      <c r="E33" s="76">
        <v>385298.91</v>
      </c>
      <c r="F33" s="90">
        <v>420000</v>
      </c>
      <c r="G33" s="90">
        <v>420000</v>
      </c>
      <c r="H33" s="76">
        <v>420000</v>
      </c>
      <c r="I33" s="76">
        <v>420000</v>
      </c>
    </row>
    <row r="34" spans="1:10" ht="75" customHeight="1">
      <c r="A34" s="9" t="s">
        <v>304</v>
      </c>
      <c r="B34" s="8" t="s">
        <v>40</v>
      </c>
      <c r="C34" s="66">
        <v>600</v>
      </c>
      <c r="D34" s="125"/>
      <c r="E34" s="76">
        <v>969330.79</v>
      </c>
      <c r="F34" s="90">
        <v>700000</v>
      </c>
      <c r="G34" s="90">
        <v>90149</v>
      </c>
      <c r="H34" s="76">
        <v>74790.2</v>
      </c>
      <c r="I34" s="76"/>
    </row>
    <row r="35" spans="1:10" ht="56.25">
      <c r="A35" s="10" t="s">
        <v>157</v>
      </c>
      <c r="B35" s="8" t="s">
        <v>41</v>
      </c>
      <c r="C35" s="66">
        <v>200</v>
      </c>
      <c r="D35" s="125"/>
      <c r="E35" s="76">
        <v>315684</v>
      </c>
      <c r="F35" s="90">
        <v>182400</v>
      </c>
      <c r="G35" s="90">
        <v>182400</v>
      </c>
      <c r="H35" s="76">
        <v>252204</v>
      </c>
      <c r="I35" s="76">
        <v>252204</v>
      </c>
    </row>
    <row r="36" spans="1:10" ht="58.5" customHeight="1">
      <c r="A36" s="10" t="s">
        <v>146</v>
      </c>
      <c r="B36" s="8" t="s">
        <v>41</v>
      </c>
      <c r="C36" s="66">
        <v>600</v>
      </c>
      <c r="D36" s="66"/>
      <c r="E36" s="76">
        <v>107832</v>
      </c>
      <c r="F36" s="90">
        <v>62400</v>
      </c>
      <c r="G36" s="90">
        <v>62400</v>
      </c>
      <c r="H36" s="76">
        <v>90132</v>
      </c>
      <c r="I36" s="76">
        <v>90132</v>
      </c>
    </row>
    <row r="37" spans="1:10" ht="75">
      <c r="A37" s="14" t="s">
        <v>310</v>
      </c>
      <c r="B37" s="8" t="s">
        <v>42</v>
      </c>
      <c r="C37" s="66">
        <v>200</v>
      </c>
      <c r="D37" s="66"/>
      <c r="E37" s="76">
        <v>58115</v>
      </c>
      <c r="F37" s="90">
        <v>51030</v>
      </c>
      <c r="G37" s="90">
        <v>51030</v>
      </c>
      <c r="H37" s="76">
        <v>34500</v>
      </c>
      <c r="I37" s="76">
        <v>34500</v>
      </c>
    </row>
    <row r="38" spans="1:10" ht="78" customHeight="1">
      <c r="A38" s="15" t="s">
        <v>305</v>
      </c>
      <c r="B38" s="8" t="s">
        <v>147</v>
      </c>
      <c r="C38" s="66">
        <v>600</v>
      </c>
      <c r="D38" s="66"/>
      <c r="E38" s="76">
        <v>88358</v>
      </c>
      <c r="F38" s="90">
        <v>101015.43</v>
      </c>
      <c r="G38" s="90">
        <v>101012.43</v>
      </c>
      <c r="H38" s="76">
        <v>90278</v>
      </c>
      <c r="I38" s="76">
        <v>90278</v>
      </c>
    </row>
    <row r="39" spans="1:10" ht="54" customHeight="1">
      <c r="A39" s="114" t="s">
        <v>381</v>
      </c>
      <c r="B39" s="55" t="s">
        <v>382</v>
      </c>
      <c r="C39" s="115">
        <v>600</v>
      </c>
      <c r="D39" s="115"/>
      <c r="E39" s="108">
        <v>117530</v>
      </c>
      <c r="F39" s="90"/>
      <c r="G39" s="90"/>
      <c r="H39" s="76"/>
      <c r="I39" s="76"/>
    </row>
    <row r="40" spans="1:10" ht="204.75" customHeight="1">
      <c r="A40" s="114" t="s">
        <v>421</v>
      </c>
      <c r="B40" s="8" t="s">
        <v>423</v>
      </c>
      <c r="C40" s="115">
        <v>100</v>
      </c>
      <c r="D40" s="139" t="s">
        <v>425</v>
      </c>
      <c r="E40" s="108">
        <v>78120</v>
      </c>
      <c r="F40" s="90"/>
      <c r="G40" s="90"/>
      <c r="H40" s="76"/>
      <c r="I40" s="76"/>
    </row>
    <row r="41" spans="1:10" ht="184.5" customHeight="1">
      <c r="A41" s="114" t="s">
        <v>422</v>
      </c>
      <c r="B41" s="41" t="s">
        <v>423</v>
      </c>
      <c r="C41" s="115">
        <v>600</v>
      </c>
      <c r="D41" s="139" t="s">
        <v>424</v>
      </c>
      <c r="E41" s="108">
        <v>26040</v>
      </c>
      <c r="F41" s="90"/>
      <c r="G41" s="90"/>
      <c r="H41" s="76"/>
      <c r="I41" s="76"/>
    </row>
    <row r="42" spans="1:10" ht="191.25" customHeight="1">
      <c r="A42" s="25" t="s">
        <v>43</v>
      </c>
      <c r="B42" s="8" t="s">
        <v>44</v>
      </c>
      <c r="C42" s="66">
        <v>100</v>
      </c>
      <c r="D42" s="125" t="s">
        <v>426</v>
      </c>
      <c r="E42" s="76">
        <v>18905248.34</v>
      </c>
      <c r="F42" s="90">
        <v>15611014</v>
      </c>
      <c r="G42" s="90">
        <v>15611014</v>
      </c>
      <c r="H42" s="76">
        <v>18868671</v>
      </c>
      <c r="I42" s="76">
        <v>18868671</v>
      </c>
    </row>
    <row r="43" spans="1:10" ht="177" customHeight="1">
      <c r="A43" s="25" t="s">
        <v>158</v>
      </c>
      <c r="B43" s="8" t="s">
        <v>44</v>
      </c>
      <c r="C43" s="66">
        <v>200</v>
      </c>
      <c r="D43" s="66"/>
      <c r="E43" s="76">
        <v>190281</v>
      </c>
      <c r="F43" s="90">
        <v>182377</v>
      </c>
      <c r="G43" s="90">
        <v>182377</v>
      </c>
      <c r="H43" s="76">
        <v>190281</v>
      </c>
      <c r="I43" s="76">
        <v>190281</v>
      </c>
    </row>
    <row r="44" spans="1:10" ht="170.25" customHeight="1">
      <c r="A44" s="16" t="s">
        <v>45</v>
      </c>
      <c r="B44" s="8" t="s">
        <v>44</v>
      </c>
      <c r="C44" s="71" t="s">
        <v>15</v>
      </c>
      <c r="D44" s="138" t="s">
        <v>427</v>
      </c>
      <c r="E44" s="77">
        <v>15220442.32</v>
      </c>
      <c r="F44" s="90">
        <v>15465297</v>
      </c>
      <c r="G44" s="90">
        <v>15465297</v>
      </c>
      <c r="H44" s="77">
        <v>15240028</v>
      </c>
      <c r="I44" s="77">
        <v>15240028</v>
      </c>
    </row>
    <row r="45" spans="1:10" ht="132" customHeight="1">
      <c r="A45" s="15" t="s">
        <v>362</v>
      </c>
      <c r="B45" s="8" t="s">
        <v>363</v>
      </c>
      <c r="C45" s="66">
        <v>100</v>
      </c>
      <c r="D45" s="66"/>
      <c r="E45" s="77">
        <v>890568</v>
      </c>
      <c r="F45" s="90">
        <v>1406160</v>
      </c>
      <c r="G45" s="90"/>
      <c r="H45" s="77">
        <v>843714</v>
      </c>
      <c r="I45" s="77">
        <v>843714</v>
      </c>
    </row>
    <row r="46" spans="1:10" ht="156" customHeight="1">
      <c r="A46" s="25" t="s">
        <v>396</v>
      </c>
      <c r="B46" s="8" t="s">
        <v>363</v>
      </c>
      <c r="C46" s="66">
        <v>600</v>
      </c>
      <c r="D46" s="66"/>
      <c r="E46" s="77">
        <v>562464</v>
      </c>
      <c r="F46" s="90"/>
      <c r="G46" s="90"/>
      <c r="H46" s="77">
        <v>562476</v>
      </c>
      <c r="I46" s="77">
        <v>562476</v>
      </c>
      <c r="J46" s="130"/>
    </row>
    <row r="47" spans="1:10" ht="78" customHeight="1">
      <c r="A47" s="134" t="s">
        <v>411</v>
      </c>
      <c r="B47" s="102" t="s">
        <v>414</v>
      </c>
      <c r="C47" s="101">
        <v>300</v>
      </c>
      <c r="D47" s="135"/>
      <c r="E47" s="136">
        <v>290000</v>
      </c>
      <c r="F47" s="90"/>
      <c r="G47" s="90"/>
      <c r="H47" s="77"/>
      <c r="I47" s="77"/>
      <c r="J47" s="130"/>
    </row>
    <row r="48" spans="1:10" ht="78" customHeight="1">
      <c r="A48" s="134" t="s">
        <v>411</v>
      </c>
      <c r="B48" s="102" t="s">
        <v>414</v>
      </c>
      <c r="C48" s="101">
        <v>600</v>
      </c>
      <c r="D48" s="135"/>
      <c r="E48" s="136">
        <v>230000</v>
      </c>
      <c r="F48" s="90"/>
      <c r="G48" s="90"/>
      <c r="H48" s="77"/>
      <c r="I48" s="77"/>
      <c r="J48" s="130"/>
    </row>
    <row r="49" spans="1:10" ht="225.75" customHeight="1">
      <c r="A49" s="15" t="s">
        <v>398</v>
      </c>
      <c r="B49" s="8" t="s">
        <v>331</v>
      </c>
      <c r="C49" s="66">
        <v>100</v>
      </c>
      <c r="D49" s="125" t="s">
        <v>429</v>
      </c>
      <c r="E49" s="77">
        <v>2669100</v>
      </c>
      <c r="F49" s="90"/>
      <c r="G49" s="90"/>
      <c r="H49" s="77">
        <v>1406160</v>
      </c>
      <c r="I49" s="77"/>
    </row>
    <row r="50" spans="1:10" ht="212.25" customHeight="1">
      <c r="A50" s="15" t="s">
        <v>397</v>
      </c>
      <c r="B50" s="8" t="s">
        <v>331</v>
      </c>
      <c r="C50" s="66">
        <v>600</v>
      </c>
      <c r="D50" s="125" t="s">
        <v>430</v>
      </c>
      <c r="E50" s="77">
        <v>1575420</v>
      </c>
      <c r="F50" s="90"/>
      <c r="G50" s="90"/>
      <c r="H50" s="77">
        <v>859320</v>
      </c>
      <c r="I50" s="77"/>
      <c r="J50" s="130"/>
    </row>
    <row r="51" spans="1:10" ht="118.5" customHeight="1">
      <c r="A51" s="15" t="s">
        <v>312</v>
      </c>
      <c r="B51" s="8" t="s">
        <v>291</v>
      </c>
      <c r="C51" s="66">
        <v>200</v>
      </c>
      <c r="D51" s="66"/>
      <c r="E51" s="76">
        <v>472728.64</v>
      </c>
      <c r="F51" s="90">
        <v>314416.05</v>
      </c>
      <c r="G51" s="90">
        <v>234836.06</v>
      </c>
      <c r="H51" s="76">
        <v>486318.97</v>
      </c>
      <c r="I51" s="76"/>
    </row>
    <row r="52" spans="1:10" ht="112.5" customHeight="1">
      <c r="A52" s="15" t="s">
        <v>311</v>
      </c>
      <c r="B52" s="8" t="s">
        <v>291</v>
      </c>
      <c r="C52" s="66">
        <v>600</v>
      </c>
      <c r="D52" s="66"/>
      <c r="E52" s="76">
        <v>927557.26</v>
      </c>
      <c r="F52" s="90">
        <v>1162906.2</v>
      </c>
      <c r="G52" s="90">
        <v>868576.5</v>
      </c>
      <c r="H52" s="76">
        <v>1021268.54</v>
      </c>
      <c r="I52" s="76"/>
    </row>
    <row r="53" spans="1:10" ht="373.5" customHeight="1">
      <c r="A53" s="15" t="s">
        <v>399</v>
      </c>
      <c r="B53" s="103" t="s">
        <v>332</v>
      </c>
      <c r="C53" s="92" t="s">
        <v>16</v>
      </c>
      <c r="D53" s="132"/>
      <c r="E53" s="104">
        <v>150756</v>
      </c>
      <c r="F53" s="90"/>
      <c r="G53" s="90"/>
      <c r="H53" s="104">
        <v>157284</v>
      </c>
      <c r="I53" s="104">
        <v>157284</v>
      </c>
      <c r="J53" s="130"/>
    </row>
    <row r="54" spans="1:10" ht="378" customHeight="1">
      <c r="A54" s="15" t="s">
        <v>400</v>
      </c>
      <c r="B54" s="103" t="s">
        <v>418</v>
      </c>
      <c r="C54" s="92" t="s">
        <v>15</v>
      </c>
      <c r="D54" s="132"/>
      <c r="E54" s="104">
        <v>151735.20000000001</v>
      </c>
      <c r="F54" s="90"/>
      <c r="G54" s="90"/>
      <c r="H54" s="104">
        <v>157284</v>
      </c>
      <c r="I54" s="104">
        <v>157284</v>
      </c>
    </row>
    <row r="55" spans="1:10" ht="39.75" customHeight="1">
      <c r="A55" s="15" t="s">
        <v>416</v>
      </c>
      <c r="B55" s="41" t="s">
        <v>417</v>
      </c>
      <c r="C55" s="92" t="s">
        <v>16</v>
      </c>
      <c r="D55" s="132"/>
      <c r="E55" s="104">
        <v>7035200</v>
      </c>
      <c r="F55" s="90"/>
      <c r="G55" s="90"/>
      <c r="H55" s="104"/>
      <c r="I55" s="104"/>
    </row>
    <row r="56" spans="1:10" ht="166.5" customHeight="1">
      <c r="A56" s="15" t="s">
        <v>368</v>
      </c>
      <c r="B56" s="8" t="s">
        <v>369</v>
      </c>
      <c r="C56" s="92" t="s">
        <v>370</v>
      </c>
      <c r="D56" s="92"/>
      <c r="E56" s="104">
        <v>685137.42</v>
      </c>
      <c r="F56" s="90"/>
      <c r="G56" s="90"/>
      <c r="H56" s="104"/>
      <c r="I56" s="104"/>
    </row>
    <row r="57" spans="1:10" ht="147" customHeight="1">
      <c r="A57" s="15" t="s">
        <v>371</v>
      </c>
      <c r="B57" s="41" t="s">
        <v>369</v>
      </c>
      <c r="C57" s="92" t="s">
        <v>15</v>
      </c>
      <c r="D57" s="92"/>
      <c r="E57" s="104">
        <v>228379.14</v>
      </c>
      <c r="F57" s="90"/>
      <c r="G57" s="90"/>
      <c r="H57" s="104"/>
      <c r="I57" s="104"/>
    </row>
    <row r="58" spans="1:10" ht="37.5">
      <c r="A58" s="39" t="s">
        <v>46</v>
      </c>
      <c r="B58" s="8" t="s">
        <v>47</v>
      </c>
      <c r="C58" s="71"/>
      <c r="D58" s="138"/>
      <c r="E58" s="80">
        <f>E59</f>
        <v>3132824</v>
      </c>
      <c r="F58" s="80" t="e">
        <f>#REF!+F59</f>
        <v>#REF!</v>
      </c>
      <c r="G58" s="80" t="e">
        <f>#REF!+G59</f>
        <v>#REF!</v>
      </c>
      <c r="H58" s="80">
        <f t="shared" ref="H58:I58" si="2">H59</f>
        <v>1433755.16</v>
      </c>
      <c r="I58" s="80">
        <f t="shared" si="2"/>
        <v>1433755.16</v>
      </c>
    </row>
    <row r="59" spans="1:10" ht="39.75" customHeight="1">
      <c r="A59" s="14" t="s">
        <v>314</v>
      </c>
      <c r="B59" s="8" t="s">
        <v>316</v>
      </c>
      <c r="C59" s="66"/>
      <c r="D59" s="66"/>
      <c r="E59" s="76">
        <f>SUM(E60:E62)</f>
        <v>3132824</v>
      </c>
      <c r="F59" s="76">
        <f t="shared" ref="F59:G59" si="3">F60</f>
        <v>1433755.16</v>
      </c>
      <c r="G59" s="76">
        <f t="shared" si="3"/>
        <v>1433755.16</v>
      </c>
      <c r="H59" s="76">
        <f t="shared" ref="H59:I59" si="4">H60+H61</f>
        <v>1433755.16</v>
      </c>
      <c r="I59" s="76">
        <f t="shared" si="4"/>
        <v>1433755.16</v>
      </c>
    </row>
    <row r="60" spans="1:10" ht="66.75" customHeight="1">
      <c r="A60" s="14" t="s">
        <v>315</v>
      </c>
      <c r="B60" s="8" t="s">
        <v>317</v>
      </c>
      <c r="C60" s="66">
        <v>600</v>
      </c>
      <c r="D60" s="66"/>
      <c r="E60" s="77">
        <v>3081824</v>
      </c>
      <c r="F60" s="90">
        <v>1433755.16</v>
      </c>
      <c r="G60" s="90">
        <v>1433755.16</v>
      </c>
      <c r="H60" s="77">
        <v>1432755.16</v>
      </c>
      <c r="I60" s="77">
        <v>1432755.16</v>
      </c>
    </row>
    <row r="61" spans="1:10" ht="36" customHeight="1">
      <c r="A61" s="14" t="s">
        <v>333</v>
      </c>
      <c r="B61" s="8" t="s">
        <v>317</v>
      </c>
      <c r="C61" s="66">
        <v>800</v>
      </c>
      <c r="D61" s="66"/>
      <c r="E61" s="77">
        <v>1000</v>
      </c>
      <c r="F61" s="90"/>
      <c r="G61" s="90"/>
      <c r="H61" s="77">
        <v>1000</v>
      </c>
      <c r="I61" s="77">
        <v>1000</v>
      </c>
    </row>
    <row r="62" spans="1:10" ht="79.5" customHeight="1">
      <c r="A62" s="14" t="s">
        <v>411</v>
      </c>
      <c r="B62" s="8" t="s">
        <v>419</v>
      </c>
      <c r="C62" s="66">
        <v>300</v>
      </c>
      <c r="D62" s="125"/>
      <c r="E62" s="77">
        <v>50000</v>
      </c>
      <c r="F62" s="90"/>
      <c r="G62" s="90"/>
      <c r="H62" s="77"/>
      <c r="I62" s="77"/>
    </row>
    <row r="63" spans="1:10" ht="18.75">
      <c r="A63" s="35" t="s">
        <v>49</v>
      </c>
      <c r="B63" s="8" t="s">
        <v>48</v>
      </c>
      <c r="C63" s="66"/>
      <c r="D63" s="125" t="s">
        <v>444</v>
      </c>
      <c r="E63" s="76">
        <f>E64</f>
        <v>3758701</v>
      </c>
      <c r="F63" s="76">
        <f t="shared" ref="F63:I64" si="5">F64</f>
        <v>2500000</v>
      </c>
      <c r="G63" s="76">
        <f t="shared" si="5"/>
        <v>2500000</v>
      </c>
      <c r="H63" s="76">
        <f t="shared" si="5"/>
        <v>2500000</v>
      </c>
      <c r="I63" s="76">
        <f t="shared" si="5"/>
        <v>2500000</v>
      </c>
    </row>
    <row r="64" spans="1:10" ht="56.25">
      <c r="A64" s="14" t="s">
        <v>51</v>
      </c>
      <c r="B64" s="8" t="s">
        <v>50</v>
      </c>
      <c r="C64" s="66"/>
      <c r="D64" s="66"/>
      <c r="E64" s="76">
        <f>E65</f>
        <v>3758701</v>
      </c>
      <c r="F64" s="76">
        <f t="shared" si="5"/>
        <v>2500000</v>
      </c>
      <c r="G64" s="76">
        <f t="shared" si="5"/>
        <v>2500000</v>
      </c>
      <c r="H64" s="76">
        <f t="shared" si="5"/>
        <v>2500000</v>
      </c>
      <c r="I64" s="76">
        <f t="shared" si="5"/>
        <v>2500000</v>
      </c>
    </row>
    <row r="65" spans="1:9" ht="66.75" customHeight="1">
      <c r="A65" s="14" t="s">
        <v>52</v>
      </c>
      <c r="B65" s="8" t="s">
        <v>53</v>
      </c>
      <c r="C65" s="70" t="s">
        <v>15</v>
      </c>
      <c r="D65" s="127" t="s">
        <v>444</v>
      </c>
      <c r="E65" s="76">
        <v>3758701</v>
      </c>
      <c r="F65" s="90">
        <v>2500000</v>
      </c>
      <c r="G65" s="90">
        <v>2500000</v>
      </c>
      <c r="H65" s="76">
        <v>2500000</v>
      </c>
      <c r="I65" s="76">
        <v>2500000</v>
      </c>
    </row>
    <row r="66" spans="1:9" ht="37.5">
      <c r="A66" s="35" t="s">
        <v>54</v>
      </c>
      <c r="B66" s="8" t="s">
        <v>57</v>
      </c>
      <c r="C66" s="70"/>
      <c r="D66" s="127"/>
      <c r="E66" s="81">
        <f>E67</f>
        <v>515428.23</v>
      </c>
      <c r="F66" s="81">
        <f t="shared" ref="F66:I66" si="6">F67</f>
        <v>392152</v>
      </c>
      <c r="G66" s="81">
        <f t="shared" si="6"/>
        <v>392152</v>
      </c>
      <c r="H66" s="81">
        <f t="shared" si="6"/>
        <v>492416</v>
      </c>
      <c r="I66" s="81">
        <f t="shared" si="6"/>
        <v>492416</v>
      </c>
    </row>
    <row r="67" spans="1:9" ht="45.75" customHeight="1">
      <c r="A67" s="14" t="s">
        <v>56</v>
      </c>
      <c r="B67" s="8" t="s">
        <v>55</v>
      </c>
      <c r="C67" s="70"/>
      <c r="D67" s="70"/>
      <c r="E67" s="81">
        <f>SUM(E68:E73)</f>
        <v>515428.23</v>
      </c>
      <c r="F67" s="81">
        <f t="shared" ref="F67:I67" si="7">SUM(F68:F73)</f>
        <v>392152</v>
      </c>
      <c r="G67" s="81">
        <f t="shared" si="7"/>
        <v>392152</v>
      </c>
      <c r="H67" s="81">
        <f t="shared" si="7"/>
        <v>492416</v>
      </c>
      <c r="I67" s="81">
        <f t="shared" si="7"/>
        <v>492416</v>
      </c>
    </row>
    <row r="68" spans="1:9" ht="61.5" customHeight="1">
      <c r="A68" s="14" t="s">
        <v>159</v>
      </c>
      <c r="B68" s="8" t="s">
        <v>58</v>
      </c>
      <c r="C68" s="70" t="s">
        <v>16</v>
      </c>
      <c r="D68" s="70"/>
      <c r="E68" s="76">
        <v>98896.01</v>
      </c>
      <c r="F68" s="90">
        <v>32900</v>
      </c>
      <c r="G68" s="90">
        <v>32900</v>
      </c>
      <c r="H68" s="76">
        <v>84321</v>
      </c>
      <c r="I68" s="76">
        <v>84321</v>
      </c>
    </row>
    <row r="69" spans="1:9" ht="67.5" customHeight="1">
      <c r="A69" s="14" t="s">
        <v>59</v>
      </c>
      <c r="B69" s="8" t="s">
        <v>58</v>
      </c>
      <c r="C69" s="70" t="s">
        <v>15</v>
      </c>
      <c r="D69" s="70"/>
      <c r="E69" s="76">
        <v>79565.22</v>
      </c>
      <c r="F69" s="90">
        <v>65000</v>
      </c>
      <c r="G69" s="90">
        <v>65000</v>
      </c>
      <c r="H69" s="76">
        <v>75980</v>
      </c>
      <c r="I69" s="76">
        <v>75980</v>
      </c>
    </row>
    <row r="70" spans="1:9" ht="59.25" customHeight="1">
      <c r="A70" s="13" t="s">
        <v>327</v>
      </c>
      <c r="B70" s="8" t="s">
        <v>179</v>
      </c>
      <c r="C70" s="70" t="s">
        <v>16</v>
      </c>
      <c r="D70" s="70"/>
      <c r="E70" s="76">
        <v>101389</v>
      </c>
      <c r="F70" s="90">
        <v>96348</v>
      </c>
      <c r="G70" s="90">
        <v>96348</v>
      </c>
      <c r="H70" s="76">
        <v>104895</v>
      </c>
      <c r="I70" s="76">
        <v>104895</v>
      </c>
    </row>
    <row r="71" spans="1:9" ht="81.75" customHeight="1">
      <c r="A71" s="13" t="s">
        <v>302</v>
      </c>
      <c r="B71" s="8" t="s">
        <v>179</v>
      </c>
      <c r="C71" s="70" t="s">
        <v>15</v>
      </c>
      <c r="D71" s="127"/>
      <c r="E71" s="76">
        <v>205758</v>
      </c>
      <c r="F71" s="90">
        <v>171864</v>
      </c>
      <c r="G71" s="90">
        <v>171864</v>
      </c>
      <c r="H71" s="76">
        <v>197400</v>
      </c>
      <c r="I71" s="76">
        <v>197400</v>
      </c>
    </row>
    <row r="72" spans="1:9" ht="75.75" customHeight="1">
      <c r="A72" s="33" t="s">
        <v>307</v>
      </c>
      <c r="B72" s="8" t="s">
        <v>148</v>
      </c>
      <c r="C72" s="70" t="s">
        <v>16</v>
      </c>
      <c r="D72" s="127"/>
      <c r="E72" s="76">
        <v>17892</v>
      </c>
      <c r="F72" s="90">
        <v>15624</v>
      </c>
      <c r="G72" s="90">
        <v>15624</v>
      </c>
      <c r="H72" s="76">
        <v>17010</v>
      </c>
      <c r="I72" s="76">
        <v>17010</v>
      </c>
    </row>
    <row r="73" spans="1:9" ht="71.25" customHeight="1">
      <c r="A73" s="33" t="s">
        <v>168</v>
      </c>
      <c r="B73" s="8" t="s">
        <v>148</v>
      </c>
      <c r="C73" s="70" t="s">
        <v>15</v>
      </c>
      <c r="D73" s="70"/>
      <c r="E73" s="76">
        <v>11928</v>
      </c>
      <c r="F73" s="90">
        <v>10416</v>
      </c>
      <c r="G73" s="90">
        <v>10416</v>
      </c>
      <c r="H73" s="76">
        <v>12810</v>
      </c>
      <c r="I73" s="76">
        <v>12810</v>
      </c>
    </row>
    <row r="74" spans="1:9" ht="37.5">
      <c r="A74" s="34" t="s">
        <v>60</v>
      </c>
      <c r="B74" s="8" t="s">
        <v>61</v>
      </c>
      <c r="C74" s="66"/>
      <c r="D74" s="66"/>
      <c r="E74" s="81">
        <f>E75</f>
        <v>81500</v>
      </c>
      <c r="F74" s="81" t="e">
        <f t="shared" ref="F74:I75" si="8">F75</f>
        <v>#REF!</v>
      </c>
      <c r="G74" s="81" t="e">
        <f t="shared" si="8"/>
        <v>#REF!</v>
      </c>
      <c r="H74" s="81">
        <f t="shared" si="8"/>
        <v>51500</v>
      </c>
      <c r="I74" s="81">
        <f t="shared" si="8"/>
        <v>51500</v>
      </c>
    </row>
    <row r="75" spans="1:9" ht="37.5" customHeight="1">
      <c r="A75" s="10" t="s">
        <v>62</v>
      </c>
      <c r="B75" s="8" t="s">
        <v>63</v>
      </c>
      <c r="C75" s="66"/>
      <c r="D75" s="66"/>
      <c r="E75" s="81">
        <f>E76</f>
        <v>81500</v>
      </c>
      <c r="F75" s="81" t="e">
        <f>#REF!</f>
        <v>#REF!</v>
      </c>
      <c r="G75" s="81" t="e">
        <f>#REF!</f>
        <v>#REF!</v>
      </c>
      <c r="H75" s="81">
        <f t="shared" si="8"/>
        <v>51500</v>
      </c>
      <c r="I75" s="81">
        <f t="shared" si="8"/>
        <v>51500</v>
      </c>
    </row>
    <row r="76" spans="1:9" ht="56.25">
      <c r="A76" s="17" t="s">
        <v>334</v>
      </c>
      <c r="B76" s="8" t="s">
        <v>64</v>
      </c>
      <c r="C76" s="66">
        <v>600</v>
      </c>
      <c r="D76" s="66"/>
      <c r="E76" s="76">
        <v>81500</v>
      </c>
      <c r="F76" s="90"/>
      <c r="G76" s="90"/>
      <c r="H76" s="76">
        <v>51500</v>
      </c>
      <c r="I76" s="76">
        <v>51500</v>
      </c>
    </row>
    <row r="77" spans="1:9" ht="37.5">
      <c r="A77" s="35" t="s">
        <v>65</v>
      </c>
      <c r="B77" s="8" t="s">
        <v>66</v>
      </c>
      <c r="C77" s="66"/>
      <c r="D77" s="66"/>
      <c r="E77" s="81">
        <f>E78</f>
        <v>98500</v>
      </c>
      <c r="F77" s="81">
        <f t="shared" ref="F77:I78" si="9">F78</f>
        <v>98500</v>
      </c>
      <c r="G77" s="81">
        <f t="shared" si="9"/>
        <v>98500</v>
      </c>
      <c r="H77" s="81">
        <f t="shared" si="9"/>
        <v>98500</v>
      </c>
      <c r="I77" s="81">
        <f t="shared" si="9"/>
        <v>98500</v>
      </c>
    </row>
    <row r="78" spans="1:9" ht="37.5">
      <c r="A78" s="29" t="s">
        <v>67</v>
      </c>
      <c r="B78" s="8" t="s">
        <v>68</v>
      </c>
      <c r="C78" s="66"/>
      <c r="D78" s="66"/>
      <c r="E78" s="81">
        <f>E79</f>
        <v>98500</v>
      </c>
      <c r="F78" s="81">
        <f t="shared" si="9"/>
        <v>98500</v>
      </c>
      <c r="G78" s="81">
        <f t="shared" si="9"/>
        <v>98500</v>
      </c>
      <c r="H78" s="81">
        <f t="shared" si="9"/>
        <v>98500</v>
      </c>
      <c r="I78" s="81">
        <f t="shared" si="9"/>
        <v>98500</v>
      </c>
    </row>
    <row r="79" spans="1:9" ht="77.25" customHeight="1">
      <c r="A79" s="14" t="s">
        <v>389</v>
      </c>
      <c r="B79" s="8" t="s">
        <v>69</v>
      </c>
      <c r="C79" s="66">
        <v>600</v>
      </c>
      <c r="D79" s="66"/>
      <c r="E79" s="99">
        <v>98500</v>
      </c>
      <c r="F79" s="90">
        <v>98500</v>
      </c>
      <c r="G79" s="90">
        <v>98500</v>
      </c>
      <c r="H79" s="99">
        <v>98500</v>
      </c>
      <c r="I79" s="99">
        <v>98500</v>
      </c>
    </row>
    <row r="80" spans="1:9" ht="56.25">
      <c r="A80" s="18" t="s">
        <v>6</v>
      </c>
      <c r="B80" s="19" t="s">
        <v>70</v>
      </c>
      <c r="C80" s="66"/>
      <c r="D80" s="125" t="s">
        <v>458</v>
      </c>
      <c r="E80" s="82">
        <f>E81+E87+E91+E99</f>
        <v>25503987.93</v>
      </c>
      <c r="F80" s="82">
        <f>F81+F87+F91+F99</f>
        <v>11777857</v>
      </c>
      <c r="G80" s="82">
        <f>G81+G87+G91+G99</f>
        <v>11777857</v>
      </c>
      <c r="H80" s="82">
        <f>H81+H87+H91+H99</f>
        <v>11970406</v>
      </c>
      <c r="I80" s="82">
        <f>I81+I87+I91+I99</f>
        <v>11237157.460000001</v>
      </c>
    </row>
    <row r="81" spans="1:9" ht="66" customHeight="1">
      <c r="A81" s="35" t="s">
        <v>71</v>
      </c>
      <c r="B81" s="8" t="s">
        <v>72</v>
      </c>
      <c r="C81" s="66"/>
      <c r="D81" s="66">
        <v>-17684</v>
      </c>
      <c r="E81" s="80">
        <f>SUM(E83:E86)</f>
        <v>6797790</v>
      </c>
      <c r="F81" s="80">
        <f>SUM(F83:F85)</f>
        <v>5400325</v>
      </c>
      <c r="G81" s="80">
        <f>SUM(G83:G85)</f>
        <v>5400325</v>
      </c>
      <c r="H81" s="80">
        <f>SUM(H83:H85)</f>
        <v>5850325</v>
      </c>
      <c r="I81" s="80">
        <f>SUM(I83:I85)</f>
        <v>5617076.46</v>
      </c>
    </row>
    <row r="82" spans="1:9" ht="72" customHeight="1">
      <c r="A82" s="14" t="s">
        <v>73</v>
      </c>
      <c r="B82" s="8" t="s">
        <v>74</v>
      </c>
      <c r="C82" s="66"/>
      <c r="D82" s="66"/>
      <c r="E82" s="80">
        <f>SUM(E83:E86)</f>
        <v>6797790</v>
      </c>
      <c r="F82" s="80">
        <f>SUM(F83:F85)</f>
        <v>5400325</v>
      </c>
      <c r="G82" s="80">
        <f>SUM(G83:G85)</f>
        <v>5400325</v>
      </c>
      <c r="H82" s="80">
        <f>SUM(H83:H85)</f>
        <v>5850325</v>
      </c>
      <c r="I82" s="80">
        <f>SUM(I83:I85)</f>
        <v>5617076.46</v>
      </c>
    </row>
    <row r="83" spans="1:9" ht="69.75" customHeight="1">
      <c r="A83" s="14" t="s">
        <v>75</v>
      </c>
      <c r="B83" s="8" t="s">
        <v>76</v>
      </c>
      <c r="C83" s="66">
        <v>100</v>
      </c>
      <c r="D83" s="135" t="s">
        <v>446</v>
      </c>
      <c r="E83" s="76">
        <v>5886533</v>
      </c>
      <c r="F83" s="90">
        <v>4759707</v>
      </c>
      <c r="G83" s="90">
        <v>4759707</v>
      </c>
      <c r="H83" s="76">
        <v>5198843</v>
      </c>
      <c r="I83" s="76">
        <v>5198843</v>
      </c>
    </row>
    <row r="84" spans="1:9" ht="80.25" customHeight="1">
      <c r="A84" s="14" t="s">
        <v>160</v>
      </c>
      <c r="B84" s="8" t="s">
        <v>76</v>
      </c>
      <c r="C84" s="66">
        <v>200</v>
      </c>
      <c r="D84" s="125">
        <v>-100000</v>
      </c>
      <c r="E84" s="76">
        <v>803862</v>
      </c>
      <c r="F84" s="90">
        <v>637998</v>
      </c>
      <c r="G84" s="90">
        <v>637998</v>
      </c>
      <c r="H84" s="76">
        <v>648862</v>
      </c>
      <c r="I84" s="76">
        <v>415613.46</v>
      </c>
    </row>
    <row r="85" spans="1:9" ht="60" customHeight="1">
      <c r="A85" s="14" t="s">
        <v>77</v>
      </c>
      <c r="B85" s="8" t="s">
        <v>76</v>
      </c>
      <c r="C85" s="66">
        <v>800</v>
      </c>
      <c r="D85" s="66"/>
      <c r="E85" s="76">
        <v>2620</v>
      </c>
      <c r="F85" s="90">
        <v>2620</v>
      </c>
      <c r="G85" s="90">
        <v>2620</v>
      </c>
      <c r="H85" s="76">
        <v>2620</v>
      </c>
      <c r="I85" s="76">
        <v>2620</v>
      </c>
    </row>
    <row r="86" spans="1:9" ht="111" customHeight="1">
      <c r="A86" s="14" t="s">
        <v>376</v>
      </c>
      <c r="B86" s="8" t="s">
        <v>375</v>
      </c>
      <c r="C86" s="66">
        <v>100</v>
      </c>
      <c r="D86" s="66"/>
      <c r="E86" s="76">
        <v>104775</v>
      </c>
      <c r="F86" s="90"/>
      <c r="G86" s="90"/>
      <c r="H86" s="76"/>
      <c r="I86" s="76"/>
    </row>
    <row r="87" spans="1:9" ht="54.75" customHeight="1">
      <c r="A87" s="36" t="s">
        <v>78</v>
      </c>
      <c r="B87" s="8" t="s">
        <v>79</v>
      </c>
      <c r="C87" s="66"/>
      <c r="D87" s="66"/>
      <c r="E87" s="81">
        <f>E88</f>
        <v>8095617</v>
      </c>
      <c r="F87" s="81">
        <f t="shared" ref="F87:I87" si="10">F88</f>
        <v>3793532</v>
      </c>
      <c r="G87" s="81">
        <f t="shared" si="10"/>
        <v>3793532</v>
      </c>
      <c r="H87" s="81">
        <f t="shared" si="10"/>
        <v>4266081</v>
      </c>
      <c r="I87" s="81">
        <f t="shared" si="10"/>
        <v>4266081</v>
      </c>
    </row>
    <row r="88" spans="1:9" ht="75">
      <c r="A88" s="17" t="s">
        <v>80</v>
      </c>
      <c r="B88" s="8" t="s">
        <v>82</v>
      </c>
      <c r="C88" s="66"/>
      <c r="D88" s="66"/>
      <c r="E88" s="81">
        <f>E89+E90</f>
        <v>8095617</v>
      </c>
      <c r="F88" s="81">
        <f t="shared" ref="F88:I88" si="11">F89+F90</f>
        <v>3793532</v>
      </c>
      <c r="G88" s="81">
        <f t="shared" si="11"/>
        <v>3793532</v>
      </c>
      <c r="H88" s="81">
        <f t="shared" si="11"/>
        <v>4266081</v>
      </c>
      <c r="I88" s="81">
        <f t="shared" si="11"/>
        <v>4266081</v>
      </c>
    </row>
    <row r="89" spans="1:9" ht="75">
      <c r="A89" s="17" t="s">
        <v>83</v>
      </c>
      <c r="B89" s="8" t="s">
        <v>81</v>
      </c>
      <c r="C89" s="66">
        <v>600</v>
      </c>
      <c r="D89" s="66"/>
      <c r="E89" s="76">
        <v>6623068</v>
      </c>
      <c r="F89" s="90">
        <v>3793532</v>
      </c>
      <c r="G89" s="90">
        <v>3793532</v>
      </c>
      <c r="H89" s="76">
        <v>2793532</v>
      </c>
      <c r="I89" s="76">
        <v>2793532</v>
      </c>
    </row>
    <row r="90" spans="1:9" ht="75">
      <c r="A90" s="17" t="s">
        <v>267</v>
      </c>
      <c r="B90" s="8" t="s">
        <v>255</v>
      </c>
      <c r="C90" s="66">
        <v>600</v>
      </c>
      <c r="D90" s="66"/>
      <c r="E90" s="76">
        <v>1472549</v>
      </c>
      <c r="F90" s="90"/>
      <c r="G90" s="90"/>
      <c r="H90" s="76">
        <v>1472549</v>
      </c>
      <c r="I90" s="76">
        <v>1472549</v>
      </c>
    </row>
    <row r="91" spans="1:9" ht="39.75" customHeight="1">
      <c r="A91" s="35" t="s">
        <v>84</v>
      </c>
      <c r="B91" s="8" t="s">
        <v>85</v>
      </c>
      <c r="C91" s="66"/>
      <c r="D91" s="125" t="s">
        <v>459</v>
      </c>
      <c r="E91" s="81">
        <f>E92+E95+E97</f>
        <v>4376913.7699999996</v>
      </c>
      <c r="F91" s="81">
        <f>F92+F95+F97</f>
        <v>2084000</v>
      </c>
      <c r="G91" s="81">
        <f>G92+G95+G97</f>
        <v>2084000</v>
      </c>
      <c r="H91" s="81">
        <f>H92+H95+H97</f>
        <v>1354000</v>
      </c>
      <c r="I91" s="81">
        <f>I92+I95+I97</f>
        <v>1354000</v>
      </c>
    </row>
    <row r="92" spans="1:9" ht="39.75" customHeight="1">
      <c r="A92" s="29" t="s">
        <v>86</v>
      </c>
      <c r="B92" s="8" t="s">
        <v>87</v>
      </c>
      <c r="C92" s="47"/>
      <c r="D92" s="47"/>
      <c r="E92" s="81">
        <f>E93+E94</f>
        <v>1979623.77</v>
      </c>
      <c r="F92" s="81">
        <f>F93+F94</f>
        <v>1220000</v>
      </c>
      <c r="G92" s="81">
        <f>G93+G94</f>
        <v>1220000</v>
      </c>
      <c r="H92" s="81">
        <f t="shared" ref="H92:I92" si="12">H93+H94</f>
        <v>250000</v>
      </c>
      <c r="I92" s="81">
        <f t="shared" si="12"/>
        <v>250000</v>
      </c>
    </row>
    <row r="93" spans="1:9" ht="56.25">
      <c r="A93" s="14" t="s">
        <v>279</v>
      </c>
      <c r="B93" s="8" t="s">
        <v>88</v>
      </c>
      <c r="C93" s="47">
        <v>200</v>
      </c>
      <c r="D93" s="120" t="s">
        <v>447</v>
      </c>
      <c r="E93" s="76">
        <v>1799960.49</v>
      </c>
      <c r="F93" s="90">
        <v>900000</v>
      </c>
      <c r="G93" s="90">
        <v>900000</v>
      </c>
      <c r="H93" s="76">
        <v>150000</v>
      </c>
      <c r="I93" s="76">
        <v>150000</v>
      </c>
    </row>
    <row r="94" spans="1:9" ht="56.25">
      <c r="A94" s="14" t="s">
        <v>278</v>
      </c>
      <c r="B94" s="8" t="s">
        <v>89</v>
      </c>
      <c r="C94" s="47">
        <v>200</v>
      </c>
      <c r="D94" s="47">
        <v>-100000</v>
      </c>
      <c r="E94" s="76">
        <v>179663.28</v>
      </c>
      <c r="F94" s="90">
        <v>320000</v>
      </c>
      <c r="G94" s="90">
        <v>320000</v>
      </c>
      <c r="H94" s="76">
        <v>100000</v>
      </c>
      <c r="I94" s="76">
        <v>100000</v>
      </c>
    </row>
    <row r="95" spans="1:9" ht="55.5" customHeight="1">
      <c r="A95" s="14" t="s">
        <v>178</v>
      </c>
      <c r="B95" s="8" t="s">
        <v>208</v>
      </c>
      <c r="C95" s="47"/>
      <c r="D95" s="47"/>
      <c r="E95" s="76">
        <f>E96</f>
        <v>2017290</v>
      </c>
      <c r="F95" s="76">
        <f t="shared" ref="F95:I95" si="13">F96</f>
        <v>864000</v>
      </c>
      <c r="G95" s="76">
        <f t="shared" si="13"/>
        <v>864000</v>
      </c>
      <c r="H95" s="76">
        <f t="shared" si="13"/>
        <v>864000</v>
      </c>
      <c r="I95" s="76">
        <f t="shared" si="13"/>
        <v>864000</v>
      </c>
    </row>
    <row r="96" spans="1:9" ht="96" customHeight="1">
      <c r="A96" s="53" t="s">
        <v>184</v>
      </c>
      <c r="B96" s="55" t="s">
        <v>209</v>
      </c>
      <c r="C96" s="47">
        <v>500</v>
      </c>
      <c r="D96" s="120"/>
      <c r="E96" s="76">
        <v>2017290</v>
      </c>
      <c r="F96" s="90">
        <v>864000</v>
      </c>
      <c r="G96" s="90">
        <v>864000</v>
      </c>
      <c r="H96" s="76">
        <v>864000</v>
      </c>
      <c r="I96" s="76">
        <v>864000</v>
      </c>
    </row>
    <row r="97" spans="1:9" ht="37.5" customHeight="1">
      <c r="A97" s="53" t="s">
        <v>241</v>
      </c>
      <c r="B97" s="55" t="s">
        <v>242</v>
      </c>
      <c r="C97" s="47"/>
      <c r="D97" s="47"/>
      <c r="E97" s="76">
        <f>E98</f>
        <v>380000</v>
      </c>
      <c r="F97" s="76">
        <f t="shared" ref="F97:I97" si="14">F98</f>
        <v>0</v>
      </c>
      <c r="G97" s="76">
        <f t="shared" si="14"/>
        <v>0</v>
      </c>
      <c r="H97" s="76">
        <f t="shared" si="14"/>
        <v>240000</v>
      </c>
      <c r="I97" s="76">
        <f t="shared" si="14"/>
        <v>240000</v>
      </c>
    </row>
    <row r="98" spans="1:9" ht="63" customHeight="1">
      <c r="A98" s="32" t="s">
        <v>301</v>
      </c>
      <c r="B98" s="55" t="s">
        <v>260</v>
      </c>
      <c r="C98" s="47">
        <v>500</v>
      </c>
      <c r="D98" s="120"/>
      <c r="E98" s="99">
        <v>380000</v>
      </c>
      <c r="F98" s="90"/>
      <c r="G98" s="90"/>
      <c r="H98" s="99">
        <v>240000</v>
      </c>
      <c r="I98" s="99">
        <v>240000</v>
      </c>
    </row>
    <row r="99" spans="1:9" ht="34.5" customHeight="1">
      <c r="A99" s="68" t="s">
        <v>274</v>
      </c>
      <c r="B99" s="55" t="s">
        <v>272</v>
      </c>
      <c r="C99" s="47"/>
      <c r="D99" s="120" t="s">
        <v>448</v>
      </c>
      <c r="E99" s="76">
        <f>E100</f>
        <v>6233667.1600000001</v>
      </c>
      <c r="F99" s="76">
        <f>F100</f>
        <v>500000</v>
      </c>
      <c r="G99" s="76">
        <f>G100</f>
        <v>500000</v>
      </c>
      <c r="H99" s="76">
        <f t="shared" ref="H99:I99" si="15">H100</f>
        <v>500000</v>
      </c>
      <c r="I99" s="76">
        <f t="shared" si="15"/>
        <v>0</v>
      </c>
    </row>
    <row r="100" spans="1:9" ht="61.5" customHeight="1">
      <c r="A100" s="67" t="s">
        <v>275</v>
      </c>
      <c r="B100" s="69" t="s">
        <v>276</v>
      </c>
      <c r="C100" s="47"/>
      <c r="D100" s="47"/>
      <c r="E100" s="76">
        <f>E101+E102</f>
        <v>6233667.1600000001</v>
      </c>
      <c r="F100" s="76">
        <f t="shared" ref="F100:I100" si="16">F101</f>
        <v>500000</v>
      </c>
      <c r="G100" s="76">
        <f t="shared" si="16"/>
        <v>500000</v>
      </c>
      <c r="H100" s="76">
        <f t="shared" si="16"/>
        <v>500000</v>
      </c>
      <c r="I100" s="76">
        <f t="shared" si="16"/>
        <v>0</v>
      </c>
    </row>
    <row r="101" spans="1:9" ht="93.75">
      <c r="A101" s="67" t="s">
        <v>364</v>
      </c>
      <c r="B101" s="91" t="s">
        <v>277</v>
      </c>
      <c r="C101" s="85">
        <v>800</v>
      </c>
      <c r="D101" s="122" t="s">
        <v>448</v>
      </c>
      <c r="E101" s="86">
        <v>4200000</v>
      </c>
      <c r="F101" s="90">
        <v>500000</v>
      </c>
      <c r="G101" s="90">
        <v>500000</v>
      </c>
      <c r="H101" s="86">
        <v>500000</v>
      </c>
      <c r="I101" s="86"/>
    </row>
    <row r="102" spans="1:9" ht="56.25">
      <c r="A102" s="9" t="s">
        <v>386</v>
      </c>
      <c r="B102" s="8" t="s">
        <v>387</v>
      </c>
      <c r="C102" s="123">
        <v>200</v>
      </c>
      <c r="D102" s="126"/>
      <c r="E102" s="108">
        <v>2033667.16</v>
      </c>
      <c r="F102" s="90"/>
      <c r="G102" s="90"/>
      <c r="H102" s="86"/>
      <c r="I102" s="86"/>
    </row>
    <row r="103" spans="1:9" ht="37.5">
      <c r="A103" s="18" t="s">
        <v>7</v>
      </c>
      <c r="B103" s="19" t="s">
        <v>90</v>
      </c>
      <c r="C103" s="50"/>
      <c r="D103" s="124" t="s">
        <v>441</v>
      </c>
      <c r="E103" s="83">
        <f>E104</f>
        <v>5671414.6399999997</v>
      </c>
      <c r="F103" s="83">
        <f t="shared" ref="F103:I104" si="17">F104</f>
        <v>5043349.16</v>
      </c>
      <c r="G103" s="83">
        <f t="shared" si="17"/>
        <v>219271.16</v>
      </c>
      <c r="H103" s="83">
        <f t="shared" si="17"/>
        <v>398749.96</v>
      </c>
      <c r="I103" s="83">
        <f t="shared" si="17"/>
        <v>398749.96</v>
      </c>
    </row>
    <row r="104" spans="1:9" ht="37.5">
      <c r="A104" s="35" t="s">
        <v>91</v>
      </c>
      <c r="B104" s="8" t="s">
        <v>92</v>
      </c>
      <c r="C104" s="47"/>
      <c r="D104" s="47"/>
      <c r="E104" s="81">
        <f>E105</f>
        <v>5671414.6399999997</v>
      </c>
      <c r="F104" s="81">
        <f t="shared" si="17"/>
        <v>5043349.16</v>
      </c>
      <c r="G104" s="81">
        <f t="shared" si="17"/>
        <v>219271.16</v>
      </c>
      <c r="H104" s="81">
        <f t="shared" si="17"/>
        <v>398749.96</v>
      </c>
      <c r="I104" s="81">
        <f t="shared" si="17"/>
        <v>398749.96</v>
      </c>
    </row>
    <row r="105" spans="1:9" ht="50.25" customHeight="1">
      <c r="A105" s="29" t="s">
        <v>93</v>
      </c>
      <c r="B105" s="8" t="s">
        <v>94</v>
      </c>
      <c r="C105" s="47"/>
      <c r="D105" s="47"/>
      <c r="E105" s="81">
        <f>SUM(E106:E112)</f>
        <v>5671414.6399999997</v>
      </c>
      <c r="F105" s="81">
        <f t="shared" ref="F105:I105" si="18">SUM(F106:F112)</f>
        <v>5043349.16</v>
      </c>
      <c r="G105" s="81">
        <f t="shared" si="18"/>
        <v>219271.16</v>
      </c>
      <c r="H105" s="81">
        <f t="shared" si="18"/>
        <v>398749.96</v>
      </c>
      <c r="I105" s="81">
        <f t="shared" si="18"/>
        <v>398749.96</v>
      </c>
    </row>
    <row r="106" spans="1:9" ht="65.25" customHeight="1">
      <c r="A106" s="9" t="s">
        <v>161</v>
      </c>
      <c r="B106" s="8" t="s">
        <v>95</v>
      </c>
      <c r="C106" s="73">
        <v>200</v>
      </c>
      <c r="D106" s="73"/>
      <c r="E106" s="81">
        <v>10000</v>
      </c>
      <c r="F106" s="90">
        <v>50000</v>
      </c>
      <c r="G106" s="90">
        <v>50000</v>
      </c>
      <c r="H106" s="81">
        <v>10000</v>
      </c>
      <c r="I106" s="81">
        <v>10000</v>
      </c>
    </row>
    <row r="107" spans="1:9" ht="59.25" customHeight="1">
      <c r="A107" s="9" t="s">
        <v>210</v>
      </c>
      <c r="B107" s="8" t="s">
        <v>211</v>
      </c>
      <c r="C107" s="73">
        <v>200</v>
      </c>
      <c r="D107" s="73"/>
      <c r="E107" s="81">
        <v>50000</v>
      </c>
      <c r="F107" s="90">
        <v>50000</v>
      </c>
      <c r="G107" s="90">
        <v>50000</v>
      </c>
      <c r="H107" s="81">
        <v>10000</v>
      </c>
      <c r="I107" s="81">
        <v>10000</v>
      </c>
    </row>
    <row r="108" spans="1:9" ht="96" customHeight="1">
      <c r="A108" s="9" t="s">
        <v>186</v>
      </c>
      <c r="B108" s="8" t="s">
        <v>185</v>
      </c>
      <c r="C108" s="73">
        <v>500</v>
      </c>
      <c r="D108" s="137" t="s">
        <v>439</v>
      </c>
      <c r="E108" s="99">
        <v>249660.24</v>
      </c>
      <c r="F108" s="90">
        <v>66000</v>
      </c>
      <c r="G108" s="90">
        <v>66000</v>
      </c>
      <c r="H108" s="99">
        <v>66000</v>
      </c>
      <c r="I108" s="99">
        <v>66000</v>
      </c>
    </row>
    <row r="109" spans="1:9" ht="73.5" customHeight="1">
      <c r="A109" s="16" t="s">
        <v>187</v>
      </c>
      <c r="B109" s="41" t="s">
        <v>189</v>
      </c>
      <c r="C109" s="47">
        <v>500</v>
      </c>
      <c r="D109" s="120" t="s">
        <v>440</v>
      </c>
      <c r="E109" s="99">
        <v>420500</v>
      </c>
      <c r="F109" s="90">
        <v>32000</v>
      </c>
      <c r="G109" s="90">
        <v>32000</v>
      </c>
      <c r="H109" s="99">
        <v>32000</v>
      </c>
      <c r="I109" s="99">
        <v>32000</v>
      </c>
    </row>
    <row r="110" spans="1:9" ht="76.5" customHeight="1">
      <c r="A110" s="17" t="s">
        <v>308</v>
      </c>
      <c r="B110" s="8" t="s">
        <v>96</v>
      </c>
      <c r="C110" s="66">
        <v>200</v>
      </c>
      <c r="D110" s="66"/>
      <c r="E110" s="76">
        <v>54000</v>
      </c>
      <c r="F110" s="90">
        <v>21271.16</v>
      </c>
      <c r="G110" s="90">
        <v>21271.16</v>
      </c>
      <c r="H110" s="76">
        <v>70161.960000000006</v>
      </c>
      <c r="I110" s="76">
        <v>70161.960000000006</v>
      </c>
    </row>
    <row r="111" spans="1:9" ht="112.5">
      <c r="A111" s="42" t="s">
        <v>244</v>
      </c>
      <c r="B111" s="8" t="s">
        <v>245</v>
      </c>
      <c r="C111" s="66">
        <v>200</v>
      </c>
      <c r="D111" s="66"/>
      <c r="E111" s="94">
        <v>63176.4</v>
      </c>
      <c r="F111" s="90"/>
      <c r="G111" s="90"/>
      <c r="H111" s="86">
        <f>'[1]приложение 6'!$D$96</f>
        <v>210588</v>
      </c>
      <c r="I111" s="86">
        <f>'[1]приложение 6'!$D$96</f>
        <v>210588</v>
      </c>
    </row>
    <row r="112" spans="1:9" ht="53.25" customHeight="1">
      <c r="A112" s="42" t="s">
        <v>383</v>
      </c>
      <c r="B112" s="8" t="s">
        <v>384</v>
      </c>
      <c r="C112" s="73">
        <v>200</v>
      </c>
      <c r="D112" s="73"/>
      <c r="E112" s="81">
        <v>4824078</v>
      </c>
      <c r="F112" s="90">
        <v>4824078</v>
      </c>
      <c r="G112" s="90"/>
      <c r="H112" s="81"/>
      <c r="I112" s="81"/>
    </row>
    <row r="113" spans="1:10" ht="57.75" customHeight="1">
      <c r="A113" s="40" t="s">
        <v>8</v>
      </c>
      <c r="B113" s="19" t="s">
        <v>97</v>
      </c>
      <c r="C113" s="65"/>
      <c r="D113" s="128" t="s">
        <v>420</v>
      </c>
      <c r="E113" s="82">
        <f>E114+E119</f>
        <v>3812336.46</v>
      </c>
      <c r="F113" s="82" t="e">
        <f>F114+F119</f>
        <v>#REF!</v>
      </c>
      <c r="G113" s="82" t="e">
        <f>G114+G119</f>
        <v>#REF!</v>
      </c>
      <c r="H113" s="82" t="e">
        <f>H114+H119</f>
        <v>#REF!</v>
      </c>
      <c r="I113" s="82" t="e">
        <f>I114+I119</f>
        <v>#REF!</v>
      </c>
    </row>
    <row r="114" spans="1:10" ht="39" customHeight="1">
      <c r="A114" s="37" t="s">
        <v>151</v>
      </c>
      <c r="B114" s="8" t="s">
        <v>98</v>
      </c>
      <c r="C114" s="66"/>
      <c r="D114" s="66"/>
      <c r="E114" s="80">
        <f>E115</f>
        <v>276747</v>
      </c>
      <c r="F114" s="80" t="e">
        <f t="shared" ref="F114:I114" si="19">F115</f>
        <v>#REF!</v>
      </c>
      <c r="G114" s="80" t="e">
        <f t="shared" si="19"/>
        <v>#REF!</v>
      </c>
      <c r="H114" s="80" t="e">
        <f t="shared" si="19"/>
        <v>#REF!</v>
      </c>
      <c r="I114" s="80" t="e">
        <f t="shared" si="19"/>
        <v>#REF!</v>
      </c>
    </row>
    <row r="115" spans="1:10" ht="37.5">
      <c r="A115" s="13" t="s">
        <v>99</v>
      </c>
      <c r="B115" s="8" t="s">
        <v>100</v>
      </c>
      <c r="C115" s="66"/>
      <c r="D115" s="66"/>
      <c r="E115" s="80">
        <f>E116+E118+E117</f>
        <v>276747</v>
      </c>
      <c r="F115" s="80" t="e">
        <f>F116+F118+#REF!</f>
        <v>#REF!</v>
      </c>
      <c r="G115" s="80" t="e">
        <f>G116+G118+#REF!</f>
        <v>#REF!</v>
      </c>
      <c r="H115" s="80" t="e">
        <f>H116+H118+#REF!</f>
        <v>#REF!</v>
      </c>
      <c r="I115" s="80" t="e">
        <f>I116+I118+#REF!</f>
        <v>#REF!</v>
      </c>
    </row>
    <row r="116" spans="1:10" ht="72" customHeight="1">
      <c r="A116" s="17" t="s">
        <v>162</v>
      </c>
      <c r="B116" s="21" t="s">
        <v>280</v>
      </c>
      <c r="C116" s="66">
        <v>200</v>
      </c>
      <c r="D116" s="66"/>
      <c r="E116" s="76">
        <v>60000</v>
      </c>
      <c r="F116" s="76">
        <v>44253</v>
      </c>
      <c r="G116" s="76">
        <v>44253</v>
      </c>
      <c r="H116" s="76">
        <v>44253</v>
      </c>
      <c r="I116" s="76">
        <v>44253</v>
      </c>
    </row>
    <row r="117" spans="1:10" ht="72" customHeight="1">
      <c r="A117" s="42" t="s">
        <v>393</v>
      </c>
      <c r="B117" s="21" t="s">
        <v>394</v>
      </c>
      <c r="C117" s="66">
        <v>600</v>
      </c>
      <c r="D117" s="125"/>
      <c r="E117" s="76">
        <v>211000</v>
      </c>
      <c r="F117" s="76"/>
      <c r="G117" s="76"/>
      <c r="H117" s="76"/>
      <c r="I117" s="76"/>
    </row>
    <row r="118" spans="1:10" ht="54.75" customHeight="1">
      <c r="A118" s="42" t="s">
        <v>273</v>
      </c>
      <c r="B118" s="21" t="s">
        <v>281</v>
      </c>
      <c r="C118" s="66">
        <v>300</v>
      </c>
      <c r="D118" s="66"/>
      <c r="E118" s="76">
        <v>5747</v>
      </c>
      <c r="F118" s="76">
        <v>5747</v>
      </c>
      <c r="G118" s="76">
        <v>5747</v>
      </c>
      <c r="H118" s="76">
        <v>5747</v>
      </c>
      <c r="I118" s="76">
        <v>5747</v>
      </c>
    </row>
    <row r="119" spans="1:10" ht="37.5">
      <c r="A119" s="37" t="s">
        <v>173</v>
      </c>
      <c r="B119" s="21" t="s">
        <v>174</v>
      </c>
      <c r="C119" s="66"/>
      <c r="D119" s="125" t="s">
        <v>420</v>
      </c>
      <c r="E119" s="76">
        <f>E120+E123</f>
        <v>3535589.46</v>
      </c>
      <c r="F119" s="76">
        <f>F120+F123</f>
        <v>1772209</v>
      </c>
      <c r="G119" s="76">
        <f>G120+G123</f>
        <v>1772209</v>
      </c>
      <c r="H119" s="76">
        <f>H120+H123</f>
        <v>1838231</v>
      </c>
      <c r="I119" s="76">
        <f>I120+I123</f>
        <v>1808522</v>
      </c>
    </row>
    <row r="120" spans="1:10" ht="37.5">
      <c r="A120" s="17" t="s">
        <v>176</v>
      </c>
      <c r="B120" s="8" t="s">
        <v>175</v>
      </c>
      <c r="C120" s="66"/>
      <c r="D120" s="66"/>
      <c r="E120" s="76">
        <f>SUM(E121:E122)</f>
        <v>2708837.46</v>
      </c>
      <c r="F120" s="76">
        <f>SUM(F121:F121)</f>
        <v>322500</v>
      </c>
      <c r="G120" s="76">
        <f>SUM(G121:G121)</f>
        <v>322500</v>
      </c>
      <c r="H120" s="76">
        <f>SUM(H121:H122)</f>
        <v>356431</v>
      </c>
      <c r="I120" s="76">
        <f>SUM(I121:I122)</f>
        <v>326722</v>
      </c>
    </row>
    <row r="121" spans="1:10" ht="56.25" customHeight="1">
      <c r="A121" s="17" t="s">
        <v>180</v>
      </c>
      <c r="B121" s="21" t="s">
        <v>282</v>
      </c>
      <c r="C121" s="66">
        <v>600</v>
      </c>
      <c r="D121" s="125" t="s">
        <v>420</v>
      </c>
      <c r="E121" s="76">
        <v>2685080.96</v>
      </c>
      <c r="F121" s="90">
        <v>322500</v>
      </c>
      <c r="G121" s="90">
        <v>322500</v>
      </c>
      <c r="H121" s="76">
        <v>326722</v>
      </c>
      <c r="I121" s="76">
        <v>326722</v>
      </c>
    </row>
    <row r="122" spans="1:10" ht="96" customHeight="1">
      <c r="A122" s="17" t="s">
        <v>401</v>
      </c>
      <c r="B122" s="54" t="s">
        <v>335</v>
      </c>
      <c r="C122" s="66">
        <v>600</v>
      </c>
      <c r="D122" s="125"/>
      <c r="E122" s="76">
        <v>23756.5</v>
      </c>
      <c r="F122" s="90"/>
      <c r="G122" s="90"/>
      <c r="H122" s="76">
        <v>29709</v>
      </c>
      <c r="I122" s="76"/>
      <c r="J122" s="130"/>
    </row>
    <row r="123" spans="1:10" ht="83.25" customHeight="1">
      <c r="A123" s="17" t="s">
        <v>196</v>
      </c>
      <c r="B123" s="54" t="s">
        <v>197</v>
      </c>
      <c r="C123" s="66"/>
      <c r="D123" s="66"/>
      <c r="E123" s="76">
        <f>SUM(E124:E124)</f>
        <v>826752</v>
      </c>
      <c r="F123" s="76">
        <f>SUM(F124:F124)</f>
        <v>1449709</v>
      </c>
      <c r="G123" s="76">
        <f>SUM(G124:G124)</f>
        <v>1449709</v>
      </c>
      <c r="H123" s="76">
        <f>SUM(H124:H124)</f>
        <v>1481800</v>
      </c>
      <c r="I123" s="76">
        <f>SUM(I124:I124)</f>
        <v>1481800</v>
      </c>
    </row>
    <row r="124" spans="1:10" ht="116.25" customHeight="1">
      <c r="A124" s="17" t="s">
        <v>177</v>
      </c>
      <c r="B124" s="54" t="s">
        <v>198</v>
      </c>
      <c r="C124" s="66">
        <v>600</v>
      </c>
      <c r="D124" s="66"/>
      <c r="E124" s="76">
        <v>826752</v>
      </c>
      <c r="F124" s="90">
        <v>1449709</v>
      </c>
      <c r="G124" s="90">
        <v>1449709</v>
      </c>
      <c r="H124" s="76">
        <v>1481800</v>
      </c>
      <c r="I124" s="76">
        <v>1481800</v>
      </c>
    </row>
    <row r="125" spans="1:10" ht="56.25">
      <c r="A125" s="18" t="s">
        <v>9</v>
      </c>
      <c r="B125" s="19" t="s">
        <v>101</v>
      </c>
      <c r="C125" s="66"/>
      <c r="D125" s="128"/>
      <c r="E125" s="82">
        <f>E126+E131</f>
        <v>15110365.1</v>
      </c>
      <c r="F125" s="82">
        <f t="shared" ref="F125:I125" si="20">F126+F131</f>
        <v>6766500</v>
      </c>
      <c r="G125" s="82">
        <f t="shared" si="20"/>
        <v>6766500</v>
      </c>
      <c r="H125" s="82">
        <f t="shared" si="20"/>
        <v>13287881.1</v>
      </c>
      <c r="I125" s="82">
        <f t="shared" si="20"/>
        <v>13287881.1</v>
      </c>
    </row>
    <row r="126" spans="1:10" ht="56.25">
      <c r="A126" s="35" t="s">
        <v>181</v>
      </c>
      <c r="B126" s="8" t="s">
        <v>102</v>
      </c>
      <c r="C126" s="47"/>
      <c r="D126" s="47"/>
      <c r="E126" s="80">
        <f>E127</f>
        <v>7171623.0999999996</v>
      </c>
      <c r="F126" s="80">
        <f t="shared" ref="F126:I126" si="21">F127</f>
        <v>5526500</v>
      </c>
      <c r="G126" s="80">
        <f t="shared" si="21"/>
        <v>5526500</v>
      </c>
      <c r="H126" s="80">
        <f t="shared" si="21"/>
        <v>12047881.1</v>
      </c>
      <c r="I126" s="80">
        <f t="shared" si="21"/>
        <v>12047881.1</v>
      </c>
    </row>
    <row r="127" spans="1:10" ht="56.25">
      <c r="A127" s="29" t="s">
        <v>182</v>
      </c>
      <c r="B127" s="8" t="s">
        <v>103</v>
      </c>
      <c r="C127" s="47"/>
      <c r="D127" s="47"/>
      <c r="E127" s="80">
        <f>SUM(E128:E130)</f>
        <v>7171623.0999999996</v>
      </c>
      <c r="F127" s="80">
        <f t="shared" ref="F127:I127" si="22">SUM(F128:F130)</f>
        <v>5526500</v>
      </c>
      <c r="G127" s="80">
        <f t="shared" si="22"/>
        <v>5526500</v>
      </c>
      <c r="H127" s="80">
        <f t="shared" si="22"/>
        <v>12047881.1</v>
      </c>
      <c r="I127" s="80">
        <f t="shared" si="22"/>
        <v>12047881.1</v>
      </c>
    </row>
    <row r="128" spans="1:10" ht="60" customHeight="1">
      <c r="A128" s="22" t="s">
        <v>292</v>
      </c>
      <c r="B128" s="8" t="s">
        <v>293</v>
      </c>
      <c r="C128" s="47">
        <v>200</v>
      </c>
      <c r="D128" s="47">
        <v>-2366258</v>
      </c>
      <c r="E128" s="80">
        <v>180329.05</v>
      </c>
      <c r="F128" s="90">
        <v>5526500</v>
      </c>
      <c r="G128" s="90">
        <v>5526500</v>
      </c>
      <c r="H128" s="80">
        <v>5526500</v>
      </c>
      <c r="I128" s="80">
        <v>5526500</v>
      </c>
    </row>
    <row r="129" spans="1:9" ht="39.75" customHeight="1">
      <c r="A129" s="111" t="s">
        <v>379</v>
      </c>
      <c r="B129" s="55" t="s">
        <v>380</v>
      </c>
      <c r="C129" s="112">
        <v>200</v>
      </c>
      <c r="D129" s="112"/>
      <c r="E129" s="113">
        <v>404040.41</v>
      </c>
      <c r="F129" s="90"/>
      <c r="G129" s="90"/>
      <c r="H129" s="80"/>
      <c r="I129" s="80"/>
    </row>
    <row r="130" spans="1:9" ht="93.75">
      <c r="A130" s="87" t="s">
        <v>313</v>
      </c>
      <c r="B130" s="8" t="s">
        <v>288</v>
      </c>
      <c r="C130" s="47">
        <v>200</v>
      </c>
      <c r="D130" s="47"/>
      <c r="E130" s="76">
        <v>6587253.6399999997</v>
      </c>
      <c r="F130" s="90"/>
      <c r="G130" s="90"/>
      <c r="H130" s="76">
        <v>6521381.0999999996</v>
      </c>
      <c r="I130" s="76">
        <v>6521381.0999999996</v>
      </c>
    </row>
    <row r="131" spans="1:9" ht="49.5" customHeight="1">
      <c r="A131" s="35" t="s">
        <v>152</v>
      </c>
      <c r="B131" s="8" t="s">
        <v>104</v>
      </c>
      <c r="C131" s="47"/>
      <c r="D131" s="47"/>
      <c r="E131" s="80">
        <f>E132</f>
        <v>7938742</v>
      </c>
      <c r="F131" s="80">
        <f t="shared" ref="F131:I132" si="23">F132</f>
        <v>1240000</v>
      </c>
      <c r="G131" s="80">
        <f t="shared" si="23"/>
        <v>1240000</v>
      </c>
      <c r="H131" s="80">
        <f t="shared" si="23"/>
        <v>1240000</v>
      </c>
      <c r="I131" s="80">
        <f t="shared" si="23"/>
        <v>1240000</v>
      </c>
    </row>
    <row r="132" spans="1:9" ht="37.5">
      <c r="A132" s="32" t="s">
        <v>105</v>
      </c>
      <c r="B132" s="8" t="s">
        <v>106</v>
      </c>
      <c r="C132" s="47"/>
      <c r="D132" s="47"/>
      <c r="E132" s="80">
        <f>E133</f>
        <v>7938742</v>
      </c>
      <c r="F132" s="80">
        <f t="shared" si="23"/>
        <v>1240000</v>
      </c>
      <c r="G132" s="80">
        <f t="shared" si="23"/>
        <v>1240000</v>
      </c>
      <c r="H132" s="80">
        <f t="shared" si="23"/>
        <v>1240000</v>
      </c>
      <c r="I132" s="80">
        <f t="shared" si="23"/>
        <v>1240000</v>
      </c>
    </row>
    <row r="133" spans="1:9" ht="99.75" customHeight="1">
      <c r="A133" s="22" t="s">
        <v>183</v>
      </c>
      <c r="B133" s="8" t="s">
        <v>107</v>
      </c>
      <c r="C133" s="47">
        <v>500</v>
      </c>
      <c r="D133" s="120" t="s">
        <v>433</v>
      </c>
      <c r="E133" s="76">
        <v>7938742</v>
      </c>
      <c r="F133" s="90">
        <v>1240000</v>
      </c>
      <c r="G133" s="90">
        <v>1240000</v>
      </c>
      <c r="H133" s="76">
        <v>1240000</v>
      </c>
      <c r="I133" s="76">
        <v>1240000</v>
      </c>
    </row>
    <row r="134" spans="1:9" ht="56.25">
      <c r="A134" s="18" t="s">
        <v>10</v>
      </c>
      <c r="B134" s="19" t="s">
        <v>108</v>
      </c>
      <c r="C134" s="50"/>
      <c r="D134" s="50"/>
      <c r="E134" s="82">
        <f>E135+E138+E140+E144</f>
        <v>230000</v>
      </c>
      <c r="F134" s="82" t="e">
        <f>F135+F138+F140+F144</f>
        <v>#REF!</v>
      </c>
      <c r="G134" s="82" t="e">
        <f>G135+G138+G140+G144</f>
        <v>#REF!</v>
      </c>
      <c r="H134" s="82">
        <f t="shared" ref="H134:I134" si="24">H135+H138+H140+H144</f>
        <v>230000</v>
      </c>
      <c r="I134" s="82">
        <f t="shared" si="24"/>
        <v>230000</v>
      </c>
    </row>
    <row r="135" spans="1:9" ht="45" customHeight="1">
      <c r="A135" s="38" t="s">
        <v>109</v>
      </c>
      <c r="B135" s="8" t="s">
        <v>169</v>
      </c>
      <c r="C135" s="66"/>
      <c r="D135" s="66"/>
      <c r="E135" s="76">
        <f>E136</f>
        <v>30000</v>
      </c>
      <c r="F135" s="76" t="e">
        <f t="shared" ref="F135:I136" si="25">F136</f>
        <v>#REF!</v>
      </c>
      <c r="G135" s="76" t="e">
        <f t="shared" si="25"/>
        <v>#REF!</v>
      </c>
      <c r="H135" s="76">
        <f t="shared" si="25"/>
        <v>30000</v>
      </c>
      <c r="I135" s="76">
        <f t="shared" si="25"/>
        <v>30000</v>
      </c>
    </row>
    <row r="136" spans="1:9" ht="55.5" customHeight="1">
      <c r="A136" s="20" t="s">
        <v>111</v>
      </c>
      <c r="B136" s="8" t="s">
        <v>170</v>
      </c>
      <c r="C136" s="47"/>
      <c r="D136" s="47"/>
      <c r="E136" s="76">
        <f>E137</f>
        <v>30000</v>
      </c>
      <c r="F136" s="76" t="e">
        <f>F137+#REF!</f>
        <v>#REF!</v>
      </c>
      <c r="G136" s="76" t="e">
        <f>G137+#REF!</f>
        <v>#REF!</v>
      </c>
      <c r="H136" s="76">
        <f t="shared" si="25"/>
        <v>30000</v>
      </c>
      <c r="I136" s="76">
        <f t="shared" si="25"/>
        <v>30000</v>
      </c>
    </row>
    <row r="137" spans="1:9" ht="75.75" customHeight="1">
      <c r="A137" s="14" t="s">
        <v>163</v>
      </c>
      <c r="B137" s="8" t="s">
        <v>171</v>
      </c>
      <c r="C137" s="47">
        <v>200</v>
      </c>
      <c r="D137" s="47"/>
      <c r="E137" s="76">
        <v>30000</v>
      </c>
      <c r="F137" s="76">
        <v>30000</v>
      </c>
      <c r="G137" s="76">
        <v>30000</v>
      </c>
      <c r="H137" s="76">
        <v>30000</v>
      </c>
      <c r="I137" s="76">
        <v>30000</v>
      </c>
    </row>
    <row r="138" spans="1:9" ht="42" customHeight="1">
      <c r="A138" s="36" t="s">
        <v>324</v>
      </c>
      <c r="B138" s="8" t="s">
        <v>112</v>
      </c>
      <c r="C138" s="65"/>
      <c r="D138" s="65"/>
      <c r="E138" s="76">
        <f t="shared" ref="E138:I138" si="26">E139</f>
        <v>0</v>
      </c>
      <c r="F138" s="76" t="e">
        <f t="shared" si="26"/>
        <v>#REF!</v>
      </c>
      <c r="G138" s="76" t="e">
        <f t="shared" si="26"/>
        <v>#REF!</v>
      </c>
      <c r="H138" s="76">
        <f t="shared" si="26"/>
        <v>0</v>
      </c>
      <c r="I138" s="76">
        <f t="shared" si="26"/>
        <v>0</v>
      </c>
    </row>
    <row r="139" spans="1:9" ht="37.5">
      <c r="A139" s="28" t="s">
        <v>325</v>
      </c>
      <c r="B139" s="8" t="s">
        <v>110</v>
      </c>
      <c r="C139" s="65"/>
      <c r="D139" s="65"/>
      <c r="E139" s="76">
        <v>0</v>
      </c>
      <c r="F139" s="76" t="e">
        <f>#REF!</f>
        <v>#REF!</v>
      </c>
      <c r="G139" s="76" t="e">
        <f>#REF!</f>
        <v>#REF!</v>
      </c>
      <c r="H139" s="76">
        <v>0</v>
      </c>
      <c r="I139" s="76">
        <v>0</v>
      </c>
    </row>
    <row r="140" spans="1:9" ht="56.25">
      <c r="A140" s="35" t="s">
        <v>336</v>
      </c>
      <c r="B140" s="8" t="s">
        <v>113</v>
      </c>
      <c r="C140" s="66"/>
      <c r="D140" s="66"/>
      <c r="E140" s="76">
        <f>E141</f>
        <v>160000</v>
      </c>
      <c r="F140" s="76">
        <f t="shared" ref="F140:I140" si="27">F141</f>
        <v>150000</v>
      </c>
      <c r="G140" s="76">
        <f t="shared" si="27"/>
        <v>150000</v>
      </c>
      <c r="H140" s="76">
        <f t="shared" si="27"/>
        <v>160000</v>
      </c>
      <c r="I140" s="76">
        <f t="shared" si="27"/>
        <v>160000</v>
      </c>
    </row>
    <row r="141" spans="1:9" ht="74.25" customHeight="1">
      <c r="A141" s="29" t="s">
        <v>326</v>
      </c>
      <c r="B141" s="8" t="s">
        <v>114</v>
      </c>
      <c r="C141" s="47"/>
      <c r="D141" s="47"/>
      <c r="E141" s="76">
        <f>E143+E142</f>
        <v>160000</v>
      </c>
      <c r="F141" s="76">
        <f>F143</f>
        <v>150000</v>
      </c>
      <c r="G141" s="76">
        <f>G143</f>
        <v>150000</v>
      </c>
      <c r="H141" s="76">
        <f t="shared" ref="H141:I141" si="28">H143+H142</f>
        <v>160000</v>
      </c>
      <c r="I141" s="76">
        <f t="shared" si="28"/>
        <v>160000</v>
      </c>
    </row>
    <row r="142" spans="1:9" ht="39" customHeight="1">
      <c r="A142" s="14" t="s">
        <v>337</v>
      </c>
      <c r="B142" s="8" t="s">
        <v>172</v>
      </c>
      <c r="C142" s="66">
        <v>200</v>
      </c>
      <c r="D142" s="66"/>
      <c r="E142" s="76">
        <v>10000</v>
      </c>
      <c r="F142" s="76"/>
      <c r="G142" s="76"/>
      <c r="H142" s="76">
        <v>10000</v>
      </c>
      <c r="I142" s="76">
        <v>10000</v>
      </c>
    </row>
    <row r="143" spans="1:9" ht="42" customHeight="1">
      <c r="A143" s="14" t="s">
        <v>294</v>
      </c>
      <c r="B143" s="8" t="s">
        <v>172</v>
      </c>
      <c r="C143" s="47">
        <v>800</v>
      </c>
      <c r="D143" s="47"/>
      <c r="E143" s="76">
        <v>150000</v>
      </c>
      <c r="F143" s="76">
        <v>150000</v>
      </c>
      <c r="G143" s="76">
        <v>150000</v>
      </c>
      <c r="H143" s="76">
        <v>150000</v>
      </c>
      <c r="I143" s="76">
        <v>150000</v>
      </c>
    </row>
    <row r="144" spans="1:9" ht="36" customHeight="1">
      <c r="A144" s="35" t="s">
        <v>261</v>
      </c>
      <c r="B144" s="8" t="s">
        <v>264</v>
      </c>
      <c r="C144" s="47"/>
      <c r="D144" s="47"/>
      <c r="E144" s="76">
        <f>E145</f>
        <v>40000</v>
      </c>
      <c r="F144" s="76">
        <f t="shared" ref="F144:I144" si="29">F145</f>
        <v>40000</v>
      </c>
      <c r="G144" s="76">
        <f t="shared" si="29"/>
        <v>40000</v>
      </c>
      <c r="H144" s="76">
        <f t="shared" si="29"/>
        <v>40000</v>
      </c>
      <c r="I144" s="76">
        <f t="shared" si="29"/>
        <v>40000</v>
      </c>
    </row>
    <row r="145" spans="1:9" ht="40.5" customHeight="1">
      <c r="A145" s="10" t="s">
        <v>265</v>
      </c>
      <c r="B145" s="8" t="s">
        <v>263</v>
      </c>
      <c r="C145" s="47"/>
      <c r="D145" s="47"/>
      <c r="E145" s="76">
        <f>E146+E147</f>
        <v>40000</v>
      </c>
      <c r="F145" s="76">
        <f t="shared" ref="F145:I145" si="30">F146+F147</f>
        <v>40000</v>
      </c>
      <c r="G145" s="76">
        <f t="shared" si="30"/>
        <v>40000</v>
      </c>
      <c r="H145" s="76">
        <f t="shared" si="30"/>
        <v>40000</v>
      </c>
      <c r="I145" s="76">
        <f t="shared" si="30"/>
        <v>40000</v>
      </c>
    </row>
    <row r="146" spans="1:9" ht="37.5">
      <c r="A146" s="63" t="s">
        <v>266</v>
      </c>
      <c r="B146" s="8" t="s">
        <v>262</v>
      </c>
      <c r="C146" s="47">
        <v>300</v>
      </c>
      <c r="D146" s="47"/>
      <c r="E146" s="76">
        <v>20000</v>
      </c>
      <c r="F146" s="76">
        <v>20000</v>
      </c>
      <c r="G146" s="76">
        <v>20000</v>
      </c>
      <c r="H146" s="76">
        <v>20000</v>
      </c>
      <c r="I146" s="76">
        <v>20000</v>
      </c>
    </row>
    <row r="147" spans="1:9" ht="56.25">
      <c r="A147" s="63" t="s">
        <v>271</v>
      </c>
      <c r="B147" s="8" t="s">
        <v>268</v>
      </c>
      <c r="C147" s="47">
        <v>300</v>
      </c>
      <c r="D147" s="47"/>
      <c r="E147" s="76">
        <v>20000</v>
      </c>
      <c r="F147" s="76">
        <v>20000</v>
      </c>
      <c r="G147" s="76">
        <v>20000</v>
      </c>
      <c r="H147" s="76">
        <v>20000</v>
      </c>
      <c r="I147" s="76">
        <v>20000</v>
      </c>
    </row>
    <row r="148" spans="1:9" ht="43.5" customHeight="1">
      <c r="A148" s="24" t="s">
        <v>11</v>
      </c>
      <c r="B148" s="19" t="s">
        <v>120</v>
      </c>
      <c r="C148" s="47"/>
      <c r="D148" s="120" t="s">
        <v>443</v>
      </c>
      <c r="E148" s="82">
        <f>E149+E159+E163+E153+E156+E166</f>
        <v>5395585.5</v>
      </c>
      <c r="F148" s="82" t="e">
        <f>F149+F159+F163+F153+F156+F166</f>
        <v>#REF!</v>
      </c>
      <c r="G148" s="82" t="e">
        <f>G149+G159+G163+G153+G156+G166</f>
        <v>#REF!</v>
      </c>
      <c r="H148" s="82">
        <f>H149+H159+H163+H153+H156+H166</f>
        <v>3593522.49</v>
      </c>
      <c r="I148" s="82">
        <f>I149+I159+I163+I153+I156+I166</f>
        <v>3404732.56</v>
      </c>
    </row>
    <row r="149" spans="1:9" ht="54.75" customHeight="1">
      <c r="A149" s="35" t="s">
        <v>117</v>
      </c>
      <c r="B149" s="8" t="s">
        <v>118</v>
      </c>
      <c r="C149" s="47"/>
      <c r="D149" s="47"/>
      <c r="E149" s="80">
        <f>E150</f>
        <v>2424000</v>
      </c>
      <c r="F149" s="80">
        <f t="shared" ref="F149:I149" si="31">F150</f>
        <v>2070500</v>
      </c>
      <c r="G149" s="80">
        <f t="shared" si="31"/>
        <v>2070500</v>
      </c>
      <c r="H149" s="80">
        <f t="shared" si="31"/>
        <v>2424000</v>
      </c>
      <c r="I149" s="80">
        <f t="shared" si="31"/>
        <v>2424000</v>
      </c>
    </row>
    <row r="150" spans="1:9" ht="54.75" customHeight="1">
      <c r="A150" s="14" t="s">
        <v>119</v>
      </c>
      <c r="B150" s="8" t="s">
        <v>123</v>
      </c>
      <c r="C150" s="47"/>
      <c r="D150" s="47"/>
      <c r="E150" s="80">
        <f>E151+E152</f>
        <v>2424000</v>
      </c>
      <c r="F150" s="80">
        <f t="shared" ref="F150:I150" si="32">F151+F152</f>
        <v>2070500</v>
      </c>
      <c r="G150" s="80">
        <f t="shared" si="32"/>
        <v>2070500</v>
      </c>
      <c r="H150" s="80">
        <f t="shared" si="32"/>
        <v>2424000</v>
      </c>
      <c r="I150" s="80">
        <f t="shared" si="32"/>
        <v>2424000</v>
      </c>
    </row>
    <row r="151" spans="1:9" ht="58.5" customHeight="1">
      <c r="A151" s="14" t="s">
        <v>165</v>
      </c>
      <c r="B151" s="8" t="s">
        <v>122</v>
      </c>
      <c r="C151" s="47">
        <v>200</v>
      </c>
      <c r="D151" s="47"/>
      <c r="E151" s="80">
        <v>24000</v>
      </c>
      <c r="F151" s="90">
        <v>20500</v>
      </c>
      <c r="G151" s="90">
        <v>20500</v>
      </c>
      <c r="H151" s="80">
        <v>24000</v>
      </c>
      <c r="I151" s="80">
        <v>24000</v>
      </c>
    </row>
    <row r="152" spans="1:9" ht="59.25" customHeight="1">
      <c r="A152" s="14" t="s">
        <v>121</v>
      </c>
      <c r="B152" s="8" t="s">
        <v>122</v>
      </c>
      <c r="C152" s="47">
        <v>300</v>
      </c>
      <c r="D152" s="47"/>
      <c r="E152" s="76">
        <v>2400000</v>
      </c>
      <c r="F152" s="90">
        <v>2050000</v>
      </c>
      <c r="G152" s="90">
        <v>2050000</v>
      </c>
      <c r="H152" s="76">
        <v>2400000</v>
      </c>
      <c r="I152" s="76">
        <v>2400000</v>
      </c>
    </row>
    <row r="153" spans="1:9" ht="28.5" customHeight="1">
      <c r="A153" s="52" t="s">
        <v>204</v>
      </c>
      <c r="B153" s="8" t="s">
        <v>206</v>
      </c>
      <c r="C153" s="47"/>
      <c r="D153" s="47"/>
      <c r="E153" s="76">
        <f>E154</f>
        <v>50000</v>
      </c>
      <c r="F153" s="76">
        <f t="shared" ref="F153:I154" si="33">F154</f>
        <v>50000</v>
      </c>
      <c r="G153" s="76">
        <f t="shared" si="33"/>
        <v>50000</v>
      </c>
      <c r="H153" s="76">
        <f t="shared" si="33"/>
        <v>50000</v>
      </c>
      <c r="I153" s="76">
        <f t="shared" si="33"/>
        <v>50000</v>
      </c>
    </row>
    <row r="154" spans="1:9" ht="36.75" customHeight="1">
      <c r="A154" s="10" t="s">
        <v>205</v>
      </c>
      <c r="B154" s="8" t="s">
        <v>207</v>
      </c>
      <c r="C154" s="47"/>
      <c r="D154" s="47"/>
      <c r="E154" s="76">
        <f>E155</f>
        <v>50000</v>
      </c>
      <c r="F154" s="76">
        <f t="shared" si="33"/>
        <v>50000</v>
      </c>
      <c r="G154" s="76">
        <f t="shared" si="33"/>
        <v>50000</v>
      </c>
      <c r="H154" s="76">
        <f t="shared" si="33"/>
        <v>50000</v>
      </c>
      <c r="I154" s="76">
        <f t="shared" si="33"/>
        <v>50000</v>
      </c>
    </row>
    <row r="155" spans="1:9" ht="54" customHeight="1">
      <c r="A155" s="10" t="s">
        <v>270</v>
      </c>
      <c r="B155" s="8" t="s">
        <v>269</v>
      </c>
      <c r="C155" s="47">
        <v>300</v>
      </c>
      <c r="D155" s="47"/>
      <c r="E155" s="76">
        <v>50000</v>
      </c>
      <c r="F155" s="90">
        <v>50000</v>
      </c>
      <c r="G155" s="90">
        <v>50000</v>
      </c>
      <c r="H155" s="76">
        <v>50000</v>
      </c>
      <c r="I155" s="76">
        <v>50000</v>
      </c>
    </row>
    <row r="156" spans="1:9" ht="37.5">
      <c r="A156" s="51" t="s">
        <v>199</v>
      </c>
      <c r="B156" s="8" t="s">
        <v>200</v>
      </c>
      <c r="C156" s="47"/>
      <c r="D156" s="47"/>
      <c r="E156" s="76">
        <f>E157</f>
        <v>1733990</v>
      </c>
      <c r="F156" s="76">
        <f t="shared" ref="F156:I157" si="34">F157</f>
        <v>50000</v>
      </c>
      <c r="G156" s="76">
        <f t="shared" si="34"/>
        <v>50000</v>
      </c>
      <c r="H156" s="76">
        <f t="shared" si="34"/>
        <v>50000</v>
      </c>
      <c r="I156" s="76">
        <f t="shared" si="34"/>
        <v>50000</v>
      </c>
    </row>
    <row r="157" spans="1:9" ht="44.25" customHeight="1">
      <c r="A157" s="14" t="s">
        <v>201</v>
      </c>
      <c r="B157" s="8" t="s">
        <v>202</v>
      </c>
      <c r="C157" s="47"/>
      <c r="D157" s="47"/>
      <c r="E157" s="76">
        <f>E158</f>
        <v>1733990</v>
      </c>
      <c r="F157" s="76">
        <f t="shared" si="34"/>
        <v>50000</v>
      </c>
      <c r="G157" s="76">
        <f t="shared" si="34"/>
        <v>50000</v>
      </c>
      <c r="H157" s="76">
        <f t="shared" si="34"/>
        <v>50000</v>
      </c>
      <c r="I157" s="76">
        <f t="shared" si="34"/>
        <v>50000</v>
      </c>
    </row>
    <row r="158" spans="1:9" ht="75">
      <c r="A158" s="14" t="s">
        <v>203</v>
      </c>
      <c r="B158" s="8" t="s">
        <v>254</v>
      </c>
      <c r="C158" s="47">
        <v>300</v>
      </c>
      <c r="D158" s="133"/>
      <c r="E158" s="76">
        <v>1733990</v>
      </c>
      <c r="F158" s="90">
        <v>50000</v>
      </c>
      <c r="G158" s="90">
        <v>50000</v>
      </c>
      <c r="H158" s="76">
        <v>50000</v>
      </c>
      <c r="I158" s="76">
        <v>50000</v>
      </c>
    </row>
    <row r="159" spans="1:9" ht="23.25" customHeight="1">
      <c r="A159" s="39" t="s">
        <v>124</v>
      </c>
      <c r="B159" s="8" t="s">
        <v>127</v>
      </c>
      <c r="C159" s="66"/>
      <c r="D159" s="125" t="s">
        <v>443</v>
      </c>
      <c r="E159" s="76">
        <f>E160</f>
        <v>145000</v>
      </c>
      <c r="F159" s="76" t="e">
        <f t="shared" ref="F159:I160" si="35">F160</f>
        <v>#REF!</v>
      </c>
      <c r="G159" s="76" t="e">
        <f t="shared" si="35"/>
        <v>#REF!</v>
      </c>
      <c r="H159" s="76">
        <f t="shared" si="35"/>
        <v>25000</v>
      </c>
      <c r="I159" s="76">
        <f t="shared" si="35"/>
        <v>25000</v>
      </c>
    </row>
    <row r="160" spans="1:9" ht="34.5" customHeight="1">
      <c r="A160" s="16" t="s">
        <v>126</v>
      </c>
      <c r="B160" s="8" t="s">
        <v>125</v>
      </c>
      <c r="C160" s="66"/>
      <c r="D160" s="66"/>
      <c r="E160" s="76">
        <f>E161+E162</f>
        <v>145000</v>
      </c>
      <c r="F160" s="76" t="e">
        <f>F161+#REF!</f>
        <v>#REF!</v>
      </c>
      <c r="G160" s="76" t="e">
        <f>G161+#REF!</f>
        <v>#REF!</v>
      </c>
      <c r="H160" s="76">
        <f t="shared" si="35"/>
        <v>25000</v>
      </c>
      <c r="I160" s="76">
        <f t="shared" si="35"/>
        <v>25000</v>
      </c>
    </row>
    <row r="161" spans="1:9" ht="59.25" customHeight="1">
      <c r="A161" s="16" t="s">
        <v>166</v>
      </c>
      <c r="B161" s="21" t="s">
        <v>128</v>
      </c>
      <c r="C161" s="66">
        <v>200</v>
      </c>
      <c r="D161" s="125" t="s">
        <v>442</v>
      </c>
      <c r="E161" s="76">
        <v>45000</v>
      </c>
      <c r="F161" s="90">
        <v>23300</v>
      </c>
      <c r="G161" s="90">
        <v>23300</v>
      </c>
      <c r="H161" s="76">
        <v>25000</v>
      </c>
      <c r="I161" s="76">
        <v>25000</v>
      </c>
    </row>
    <row r="162" spans="1:9" ht="41.25" customHeight="1">
      <c r="A162" s="16" t="s">
        <v>434</v>
      </c>
      <c r="B162" s="21" t="s">
        <v>435</v>
      </c>
      <c r="C162" s="66">
        <v>800</v>
      </c>
      <c r="D162" s="125" t="s">
        <v>431</v>
      </c>
      <c r="E162" s="76">
        <v>100000</v>
      </c>
      <c r="F162" s="90"/>
      <c r="G162" s="90"/>
      <c r="H162" s="76"/>
      <c r="I162" s="76"/>
    </row>
    <row r="163" spans="1:9" ht="42" customHeight="1">
      <c r="A163" s="35" t="s">
        <v>129</v>
      </c>
      <c r="B163" s="8" t="s">
        <v>130</v>
      </c>
      <c r="C163" s="66"/>
      <c r="D163" s="66"/>
      <c r="E163" s="76">
        <f t="shared" ref="E163:I164" si="36">E164</f>
        <v>23000</v>
      </c>
      <c r="F163" s="76">
        <f t="shared" si="36"/>
        <v>23000</v>
      </c>
      <c r="G163" s="76">
        <f t="shared" si="36"/>
        <v>23000</v>
      </c>
      <c r="H163" s="76">
        <f t="shared" si="36"/>
        <v>23000</v>
      </c>
      <c r="I163" s="76">
        <f t="shared" si="36"/>
        <v>23000</v>
      </c>
    </row>
    <row r="164" spans="1:9" ht="48" customHeight="1">
      <c r="A164" s="14" t="s">
        <v>131</v>
      </c>
      <c r="B164" s="8" t="s">
        <v>299</v>
      </c>
      <c r="C164" s="47"/>
      <c r="D164" s="47"/>
      <c r="E164" s="76">
        <f t="shared" si="36"/>
        <v>23000</v>
      </c>
      <c r="F164" s="76">
        <f t="shared" si="36"/>
        <v>23000</v>
      </c>
      <c r="G164" s="76">
        <f t="shared" si="36"/>
        <v>23000</v>
      </c>
      <c r="H164" s="76">
        <f t="shared" si="36"/>
        <v>23000</v>
      </c>
      <c r="I164" s="76">
        <f t="shared" si="36"/>
        <v>23000</v>
      </c>
    </row>
    <row r="165" spans="1:9" ht="73.5" customHeight="1">
      <c r="A165" s="14" t="s">
        <v>300</v>
      </c>
      <c r="B165" s="8" t="s">
        <v>297</v>
      </c>
      <c r="C165" s="47">
        <v>300</v>
      </c>
      <c r="D165" s="47"/>
      <c r="E165" s="76">
        <v>23000</v>
      </c>
      <c r="F165" s="90">
        <v>23000</v>
      </c>
      <c r="G165" s="90">
        <v>23000</v>
      </c>
      <c r="H165" s="76">
        <v>23000</v>
      </c>
      <c r="I165" s="76">
        <v>23000</v>
      </c>
    </row>
    <row r="166" spans="1:9" ht="66" customHeight="1">
      <c r="A166" s="35" t="s">
        <v>283</v>
      </c>
      <c r="B166" s="8" t="s">
        <v>284</v>
      </c>
      <c r="C166" s="47"/>
      <c r="D166" s="47"/>
      <c r="E166" s="76">
        <f>E167</f>
        <v>1019595.5</v>
      </c>
      <c r="F166" s="76">
        <f t="shared" ref="F166:I167" si="37">F167</f>
        <v>426787.02</v>
      </c>
      <c r="G166" s="76">
        <f t="shared" si="37"/>
        <v>426787.02</v>
      </c>
      <c r="H166" s="76">
        <f t="shared" si="37"/>
        <v>1021522.49</v>
      </c>
      <c r="I166" s="76">
        <f t="shared" si="37"/>
        <v>832732.56</v>
      </c>
    </row>
    <row r="167" spans="1:9" ht="61.5" customHeight="1">
      <c r="A167" s="14" t="s">
        <v>285</v>
      </c>
      <c r="B167" s="8" t="s">
        <v>286</v>
      </c>
      <c r="C167" s="47"/>
      <c r="D167" s="47"/>
      <c r="E167" s="76">
        <f>E168</f>
        <v>1019595.5</v>
      </c>
      <c r="F167" s="76">
        <f t="shared" si="37"/>
        <v>426787.02</v>
      </c>
      <c r="G167" s="76">
        <f t="shared" si="37"/>
        <v>426787.02</v>
      </c>
      <c r="H167" s="76">
        <f t="shared" si="37"/>
        <v>1021522.49</v>
      </c>
      <c r="I167" s="76">
        <f t="shared" si="37"/>
        <v>832732.56</v>
      </c>
    </row>
    <row r="168" spans="1:9" ht="75">
      <c r="A168" s="14" t="s">
        <v>390</v>
      </c>
      <c r="B168" s="8" t="s">
        <v>287</v>
      </c>
      <c r="C168" s="112">
        <v>400</v>
      </c>
      <c r="D168" s="47"/>
      <c r="E168" s="76">
        <v>1019595.5</v>
      </c>
      <c r="F168" s="90">
        <v>426787.02</v>
      </c>
      <c r="G168" s="90">
        <v>426787.02</v>
      </c>
      <c r="H168" s="76">
        <v>1021522.49</v>
      </c>
      <c r="I168" s="76">
        <v>832732.56</v>
      </c>
    </row>
    <row r="169" spans="1:9" ht="52.5" customHeight="1">
      <c r="A169" s="18" t="s">
        <v>12</v>
      </c>
      <c r="B169" s="19" t="s">
        <v>132</v>
      </c>
      <c r="C169" s="66"/>
      <c r="D169" s="125" t="s">
        <v>449</v>
      </c>
      <c r="E169" s="82">
        <f>E170+E173+E176</f>
        <v>2082298.14</v>
      </c>
      <c r="F169" s="82">
        <f t="shared" ref="F169:I169" si="38">F170+F173+F176</f>
        <v>1211758</v>
      </c>
      <c r="G169" s="82">
        <f t="shared" si="38"/>
        <v>1211758</v>
      </c>
      <c r="H169" s="82">
        <f t="shared" si="38"/>
        <v>1846649</v>
      </c>
      <c r="I169" s="82">
        <f t="shared" si="38"/>
        <v>1846649</v>
      </c>
    </row>
    <row r="170" spans="1:9" ht="66" customHeight="1">
      <c r="A170" s="35" t="s">
        <v>133</v>
      </c>
      <c r="B170" s="8" t="s">
        <v>134</v>
      </c>
      <c r="C170" s="47"/>
      <c r="D170" s="47"/>
      <c r="E170" s="76">
        <f>E171</f>
        <v>325000</v>
      </c>
      <c r="F170" s="76">
        <f t="shared" ref="F170:I171" si="39">F171</f>
        <v>25000</v>
      </c>
      <c r="G170" s="76">
        <f t="shared" si="39"/>
        <v>25000</v>
      </c>
      <c r="H170" s="76">
        <f t="shared" si="39"/>
        <v>25000</v>
      </c>
      <c r="I170" s="76">
        <f t="shared" si="39"/>
        <v>25000</v>
      </c>
    </row>
    <row r="171" spans="1:9" ht="74.25" customHeight="1">
      <c r="A171" s="22" t="s">
        <v>135</v>
      </c>
      <c r="B171" s="8" t="s">
        <v>136</v>
      </c>
      <c r="C171" s="47"/>
      <c r="D171" s="47"/>
      <c r="E171" s="76">
        <f>E172</f>
        <v>325000</v>
      </c>
      <c r="F171" s="76">
        <f t="shared" si="39"/>
        <v>25000</v>
      </c>
      <c r="G171" s="76">
        <f t="shared" si="39"/>
        <v>25000</v>
      </c>
      <c r="H171" s="76">
        <f t="shared" si="39"/>
        <v>25000</v>
      </c>
      <c r="I171" s="76">
        <f t="shared" si="39"/>
        <v>25000</v>
      </c>
    </row>
    <row r="172" spans="1:9" ht="92.25" customHeight="1">
      <c r="A172" s="22" t="s">
        <v>167</v>
      </c>
      <c r="B172" s="8" t="s">
        <v>137</v>
      </c>
      <c r="C172" s="47">
        <v>200</v>
      </c>
      <c r="D172" s="47"/>
      <c r="E172" s="76">
        <v>325000</v>
      </c>
      <c r="F172" s="90">
        <v>25000</v>
      </c>
      <c r="G172" s="90">
        <v>25000</v>
      </c>
      <c r="H172" s="76">
        <v>25000</v>
      </c>
      <c r="I172" s="76">
        <v>25000</v>
      </c>
    </row>
    <row r="173" spans="1:9" ht="76.5" customHeight="1">
      <c r="A173" s="34" t="s">
        <v>223</v>
      </c>
      <c r="B173" s="8" t="s">
        <v>224</v>
      </c>
      <c r="C173" s="47"/>
      <c r="D173" s="47"/>
      <c r="E173" s="76">
        <f>E174</f>
        <v>22000</v>
      </c>
      <c r="F173" s="76">
        <f t="shared" ref="F173:I174" si="40">F174</f>
        <v>22000</v>
      </c>
      <c r="G173" s="76">
        <f t="shared" si="40"/>
        <v>22000</v>
      </c>
      <c r="H173" s="76">
        <f t="shared" si="40"/>
        <v>5000</v>
      </c>
      <c r="I173" s="76">
        <f t="shared" si="40"/>
        <v>5000</v>
      </c>
    </row>
    <row r="174" spans="1:9" ht="80.25" customHeight="1">
      <c r="A174" s="9" t="s">
        <v>225</v>
      </c>
      <c r="B174" s="8" t="s">
        <v>226</v>
      </c>
      <c r="C174" s="47"/>
      <c r="D174" s="47"/>
      <c r="E174" s="76">
        <f>E175</f>
        <v>22000</v>
      </c>
      <c r="F174" s="76">
        <f t="shared" si="40"/>
        <v>22000</v>
      </c>
      <c r="G174" s="76">
        <f t="shared" si="40"/>
        <v>22000</v>
      </c>
      <c r="H174" s="76">
        <f t="shared" si="40"/>
        <v>5000</v>
      </c>
      <c r="I174" s="76">
        <f t="shared" si="40"/>
        <v>5000</v>
      </c>
    </row>
    <row r="175" spans="1:9" ht="99.75" customHeight="1">
      <c r="A175" s="57" t="s">
        <v>213</v>
      </c>
      <c r="B175" s="8" t="s">
        <v>222</v>
      </c>
      <c r="C175" s="47">
        <v>200</v>
      </c>
      <c r="D175" s="47"/>
      <c r="E175" s="76">
        <v>22000</v>
      </c>
      <c r="F175" s="90">
        <v>22000</v>
      </c>
      <c r="G175" s="90">
        <v>22000</v>
      </c>
      <c r="H175" s="76">
        <v>5000</v>
      </c>
      <c r="I175" s="76">
        <v>5000</v>
      </c>
    </row>
    <row r="176" spans="1:9" ht="42" customHeight="1">
      <c r="A176" s="58" t="s">
        <v>214</v>
      </c>
      <c r="B176" s="56" t="s">
        <v>219</v>
      </c>
      <c r="C176" s="47"/>
      <c r="D176" s="47"/>
      <c r="E176" s="76">
        <f>E177</f>
        <v>1735298.14</v>
      </c>
      <c r="F176" s="76">
        <f t="shared" ref="F176:I177" si="41">F177</f>
        <v>1164758</v>
      </c>
      <c r="G176" s="76">
        <f t="shared" si="41"/>
        <v>1164758</v>
      </c>
      <c r="H176" s="76">
        <f t="shared" si="41"/>
        <v>1816649</v>
      </c>
      <c r="I176" s="76">
        <f t="shared" si="41"/>
        <v>1816649</v>
      </c>
    </row>
    <row r="177" spans="1:9" ht="36.75" customHeight="1">
      <c r="A177" s="60" t="s">
        <v>215</v>
      </c>
      <c r="B177" s="56" t="s">
        <v>220</v>
      </c>
      <c r="C177" s="47"/>
      <c r="D177" s="47"/>
      <c r="E177" s="76">
        <f>E178</f>
        <v>1735298.14</v>
      </c>
      <c r="F177" s="76">
        <f t="shared" si="41"/>
        <v>1164758</v>
      </c>
      <c r="G177" s="76">
        <f t="shared" si="41"/>
        <v>1164758</v>
      </c>
      <c r="H177" s="76">
        <f t="shared" si="41"/>
        <v>1816649</v>
      </c>
      <c r="I177" s="76">
        <f t="shared" si="41"/>
        <v>1816649</v>
      </c>
    </row>
    <row r="178" spans="1:9" ht="26.25" customHeight="1">
      <c r="A178" s="60" t="s">
        <v>216</v>
      </c>
      <c r="B178" s="56" t="s">
        <v>220</v>
      </c>
      <c r="C178" s="47"/>
      <c r="D178" s="47"/>
      <c r="E178" s="76">
        <f>E179+E180</f>
        <v>1735298.14</v>
      </c>
      <c r="F178" s="76">
        <f t="shared" ref="F178:I178" si="42">F179+F180</f>
        <v>1164758</v>
      </c>
      <c r="G178" s="76">
        <f t="shared" si="42"/>
        <v>1164758</v>
      </c>
      <c r="H178" s="76">
        <f t="shared" si="42"/>
        <v>1816649</v>
      </c>
      <c r="I178" s="76">
        <f t="shared" si="42"/>
        <v>1816649</v>
      </c>
    </row>
    <row r="179" spans="1:9" ht="80.25" customHeight="1">
      <c r="A179" s="60" t="s">
        <v>217</v>
      </c>
      <c r="B179" s="56" t="s">
        <v>221</v>
      </c>
      <c r="C179" s="47">
        <v>100</v>
      </c>
      <c r="D179" s="120" t="s">
        <v>449</v>
      </c>
      <c r="E179" s="76">
        <v>1635298.14</v>
      </c>
      <c r="F179" s="90">
        <v>1075878</v>
      </c>
      <c r="G179" s="90">
        <v>1075878</v>
      </c>
      <c r="H179" s="76">
        <v>1477769</v>
      </c>
      <c r="I179" s="76">
        <v>1477769</v>
      </c>
    </row>
    <row r="180" spans="1:9" ht="53.25" customHeight="1">
      <c r="A180" s="60" t="s">
        <v>218</v>
      </c>
      <c r="B180" s="56" t="s">
        <v>221</v>
      </c>
      <c r="C180" s="47">
        <v>200</v>
      </c>
      <c r="D180" s="47"/>
      <c r="E180" s="76">
        <v>100000</v>
      </c>
      <c r="F180" s="90">
        <v>88880</v>
      </c>
      <c r="G180" s="90">
        <v>88880</v>
      </c>
      <c r="H180" s="76">
        <v>338880</v>
      </c>
      <c r="I180" s="76">
        <v>338880</v>
      </c>
    </row>
    <row r="181" spans="1:9" ht="39.75" customHeight="1">
      <c r="A181" s="59" t="s">
        <v>13</v>
      </c>
      <c r="B181" s="19" t="s">
        <v>138</v>
      </c>
      <c r="C181" s="50"/>
      <c r="D181" s="124"/>
      <c r="E181" s="82">
        <f>E182</f>
        <v>350000</v>
      </c>
      <c r="F181" s="82">
        <f t="shared" ref="F181:G181" si="43">F183</f>
        <v>200000</v>
      </c>
      <c r="G181" s="82">
        <f t="shared" si="43"/>
        <v>200000</v>
      </c>
      <c r="H181" s="82">
        <f t="shared" ref="H181:I181" si="44">H182</f>
        <v>200000</v>
      </c>
      <c r="I181" s="82">
        <f t="shared" si="44"/>
        <v>200000</v>
      </c>
    </row>
    <row r="182" spans="1:9" ht="40.5" customHeight="1">
      <c r="A182" s="35" t="s">
        <v>139</v>
      </c>
      <c r="B182" s="8" t="s">
        <v>140</v>
      </c>
      <c r="C182" s="47"/>
      <c r="D182" s="47"/>
      <c r="E182" s="76">
        <f>E183</f>
        <v>350000</v>
      </c>
      <c r="F182" s="76">
        <f t="shared" ref="F182:I183" si="45">F183</f>
        <v>200000</v>
      </c>
      <c r="G182" s="76">
        <f t="shared" si="45"/>
        <v>200000</v>
      </c>
      <c r="H182" s="76">
        <f t="shared" si="45"/>
        <v>200000</v>
      </c>
      <c r="I182" s="76">
        <f t="shared" si="45"/>
        <v>200000</v>
      </c>
    </row>
    <row r="183" spans="1:9" ht="24.75" customHeight="1">
      <c r="A183" s="22" t="s">
        <v>141</v>
      </c>
      <c r="B183" s="8" t="s">
        <v>142</v>
      </c>
      <c r="C183" s="47"/>
      <c r="D183" s="47"/>
      <c r="E183" s="76">
        <f>E184</f>
        <v>350000</v>
      </c>
      <c r="F183" s="76">
        <f t="shared" si="45"/>
        <v>200000</v>
      </c>
      <c r="G183" s="76">
        <f t="shared" si="45"/>
        <v>200000</v>
      </c>
      <c r="H183" s="76">
        <f t="shared" si="45"/>
        <v>200000</v>
      </c>
      <c r="I183" s="76">
        <f t="shared" si="45"/>
        <v>200000</v>
      </c>
    </row>
    <row r="184" spans="1:9" ht="42.75" customHeight="1">
      <c r="A184" s="22" t="s">
        <v>188</v>
      </c>
      <c r="B184" s="8" t="s">
        <v>143</v>
      </c>
      <c r="C184" s="47">
        <v>800</v>
      </c>
      <c r="D184" s="120"/>
      <c r="E184" s="76">
        <v>350000</v>
      </c>
      <c r="F184" s="76">
        <v>200000</v>
      </c>
      <c r="G184" s="76">
        <v>200000</v>
      </c>
      <c r="H184" s="76">
        <v>200000</v>
      </c>
      <c r="I184" s="76">
        <v>200000</v>
      </c>
    </row>
    <row r="185" spans="1:9" ht="78.75" customHeight="1">
      <c r="A185" s="40" t="s">
        <v>227</v>
      </c>
      <c r="B185" s="49" t="s">
        <v>190</v>
      </c>
      <c r="C185" s="50"/>
      <c r="D185" s="50"/>
      <c r="E185" s="78">
        <f t="shared" ref="E185:I187" si="46">E186</f>
        <v>46000</v>
      </c>
      <c r="F185" s="78">
        <f t="shared" si="46"/>
        <v>46000</v>
      </c>
      <c r="G185" s="78">
        <f t="shared" si="46"/>
        <v>46000</v>
      </c>
      <c r="H185" s="78">
        <f t="shared" si="46"/>
        <v>46000</v>
      </c>
      <c r="I185" s="78">
        <f t="shared" si="46"/>
        <v>46000</v>
      </c>
    </row>
    <row r="186" spans="1:9" ht="37.5">
      <c r="A186" s="34" t="s">
        <v>191</v>
      </c>
      <c r="B186" s="8" t="s">
        <v>192</v>
      </c>
      <c r="C186" s="47"/>
      <c r="D186" s="47"/>
      <c r="E186" s="76">
        <f t="shared" si="46"/>
        <v>46000</v>
      </c>
      <c r="F186" s="76">
        <f t="shared" si="46"/>
        <v>46000</v>
      </c>
      <c r="G186" s="76">
        <f t="shared" si="46"/>
        <v>46000</v>
      </c>
      <c r="H186" s="76">
        <f t="shared" si="46"/>
        <v>46000</v>
      </c>
      <c r="I186" s="76">
        <f t="shared" si="46"/>
        <v>46000</v>
      </c>
    </row>
    <row r="187" spans="1:9" ht="39" customHeight="1">
      <c r="A187" s="48" t="s">
        <v>193</v>
      </c>
      <c r="B187" s="8" t="s">
        <v>194</v>
      </c>
      <c r="C187" s="47"/>
      <c r="D187" s="47"/>
      <c r="E187" s="76">
        <f t="shared" si="46"/>
        <v>46000</v>
      </c>
      <c r="F187" s="76">
        <f t="shared" si="46"/>
        <v>46000</v>
      </c>
      <c r="G187" s="76">
        <f t="shared" si="46"/>
        <v>46000</v>
      </c>
      <c r="H187" s="76">
        <f t="shared" si="46"/>
        <v>46000</v>
      </c>
      <c r="I187" s="76">
        <f t="shared" si="46"/>
        <v>46000</v>
      </c>
    </row>
    <row r="188" spans="1:9" ht="55.5" customHeight="1">
      <c r="A188" s="48" t="s">
        <v>391</v>
      </c>
      <c r="B188" s="8" t="s">
        <v>195</v>
      </c>
      <c r="C188" s="47">
        <v>300</v>
      </c>
      <c r="D188" s="47"/>
      <c r="E188" s="76">
        <v>46000</v>
      </c>
      <c r="F188" s="90">
        <v>46000</v>
      </c>
      <c r="G188" s="90">
        <v>46000</v>
      </c>
      <c r="H188" s="76">
        <v>46000</v>
      </c>
      <c r="I188" s="76">
        <v>46000</v>
      </c>
    </row>
    <row r="189" spans="1:9" ht="63.75" customHeight="1">
      <c r="A189" s="61" t="s">
        <v>228</v>
      </c>
      <c r="B189" s="19" t="s">
        <v>231</v>
      </c>
      <c r="C189" s="50"/>
      <c r="D189" s="50"/>
      <c r="E189" s="78">
        <f t="shared" ref="E189:I190" si="47">E190</f>
        <v>0</v>
      </c>
      <c r="F189" s="78">
        <f t="shared" si="47"/>
        <v>0</v>
      </c>
      <c r="G189" s="78">
        <f t="shared" si="47"/>
        <v>0</v>
      </c>
      <c r="H189" s="78">
        <f t="shared" si="47"/>
        <v>0</v>
      </c>
      <c r="I189" s="78">
        <f t="shared" si="47"/>
        <v>0</v>
      </c>
    </row>
    <row r="190" spans="1:9" ht="37.5">
      <c r="A190" s="62" t="s">
        <v>229</v>
      </c>
      <c r="B190" s="8" t="s">
        <v>232</v>
      </c>
      <c r="C190" s="47"/>
      <c r="D190" s="47"/>
      <c r="E190" s="76">
        <f>E191</f>
        <v>0</v>
      </c>
      <c r="F190" s="76">
        <f t="shared" si="47"/>
        <v>0</v>
      </c>
      <c r="G190" s="76">
        <f t="shared" si="47"/>
        <v>0</v>
      </c>
      <c r="H190" s="76">
        <f t="shared" si="47"/>
        <v>0</v>
      </c>
      <c r="I190" s="76">
        <f t="shared" si="47"/>
        <v>0</v>
      </c>
    </row>
    <row r="191" spans="1:9" ht="39.75" customHeight="1">
      <c r="A191" s="48" t="s">
        <v>230</v>
      </c>
      <c r="B191" s="8" t="s">
        <v>233</v>
      </c>
      <c r="C191" s="47"/>
      <c r="D191" s="47"/>
      <c r="E191" s="76">
        <v>0</v>
      </c>
      <c r="F191" s="76">
        <v>0</v>
      </c>
      <c r="G191" s="76">
        <v>0</v>
      </c>
      <c r="H191" s="76">
        <v>0</v>
      </c>
      <c r="I191" s="76">
        <v>0</v>
      </c>
    </row>
    <row r="192" spans="1:9" ht="56.25">
      <c r="A192" s="61" t="s">
        <v>238</v>
      </c>
      <c r="B192" s="19" t="s">
        <v>234</v>
      </c>
      <c r="C192" s="50"/>
      <c r="D192" s="50"/>
      <c r="E192" s="78">
        <f t="shared" ref="E192:I194" si="48">E193</f>
        <v>236000</v>
      </c>
      <c r="F192" s="78">
        <f t="shared" si="48"/>
        <v>236000</v>
      </c>
      <c r="G192" s="78">
        <f t="shared" si="48"/>
        <v>236000</v>
      </c>
      <c r="H192" s="78">
        <f t="shared" si="48"/>
        <v>236000</v>
      </c>
      <c r="I192" s="78">
        <f t="shared" si="48"/>
        <v>236000</v>
      </c>
    </row>
    <row r="193" spans="1:9" ht="66.75" customHeight="1">
      <c r="A193" s="62" t="s">
        <v>239</v>
      </c>
      <c r="B193" s="8" t="s">
        <v>235</v>
      </c>
      <c r="C193" s="47"/>
      <c r="D193" s="47"/>
      <c r="E193" s="76">
        <f t="shared" si="48"/>
        <v>236000</v>
      </c>
      <c r="F193" s="76">
        <f t="shared" si="48"/>
        <v>236000</v>
      </c>
      <c r="G193" s="76">
        <f t="shared" si="48"/>
        <v>236000</v>
      </c>
      <c r="H193" s="76">
        <f t="shared" si="48"/>
        <v>236000</v>
      </c>
      <c r="I193" s="76">
        <f t="shared" si="48"/>
        <v>236000</v>
      </c>
    </row>
    <row r="194" spans="1:9" ht="61.5" customHeight="1">
      <c r="A194" s="48" t="s">
        <v>240</v>
      </c>
      <c r="B194" s="8" t="s">
        <v>236</v>
      </c>
      <c r="C194" s="47"/>
      <c r="D194" s="47"/>
      <c r="E194" s="76">
        <f t="shared" si="48"/>
        <v>236000</v>
      </c>
      <c r="F194" s="76">
        <f t="shared" si="48"/>
        <v>236000</v>
      </c>
      <c r="G194" s="76">
        <f t="shared" si="48"/>
        <v>236000</v>
      </c>
      <c r="H194" s="76">
        <f t="shared" si="48"/>
        <v>236000</v>
      </c>
      <c r="I194" s="76">
        <f t="shared" si="48"/>
        <v>236000</v>
      </c>
    </row>
    <row r="195" spans="1:9" ht="68.25" customHeight="1">
      <c r="A195" s="48" t="s">
        <v>243</v>
      </c>
      <c r="B195" s="8" t="s">
        <v>237</v>
      </c>
      <c r="C195" s="47">
        <v>200</v>
      </c>
      <c r="D195" s="47"/>
      <c r="E195" s="76">
        <v>236000</v>
      </c>
      <c r="F195" s="90">
        <v>236000</v>
      </c>
      <c r="G195" s="90">
        <v>236000</v>
      </c>
      <c r="H195" s="76">
        <v>236000</v>
      </c>
      <c r="I195" s="76">
        <v>236000</v>
      </c>
    </row>
    <row r="196" spans="1:9" ht="60.75" customHeight="1">
      <c r="A196" s="61" t="s">
        <v>246</v>
      </c>
      <c r="B196" s="19" t="s">
        <v>250</v>
      </c>
      <c r="C196" s="50"/>
      <c r="D196" s="50"/>
      <c r="E196" s="78">
        <f>E197+E200</f>
        <v>1760882.06</v>
      </c>
      <c r="F196" s="78">
        <f t="shared" ref="E196:I198" si="49">F197</f>
        <v>0</v>
      </c>
      <c r="G196" s="78">
        <f t="shared" si="49"/>
        <v>0</v>
      </c>
      <c r="H196" s="78">
        <f t="shared" ref="H196:I196" si="50">H197+H200</f>
        <v>278801.75</v>
      </c>
      <c r="I196" s="78">
        <f t="shared" si="50"/>
        <v>0</v>
      </c>
    </row>
    <row r="197" spans="1:9" ht="56.25">
      <c r="A197" s="62" t="s">
        <v>247</v>
      </c>
      <c r="B197" s="8" t="s">
        <v>251</v>
      </c>
      <c r="C197" s="47"/>
      <c r="D197" s="47"/>
      <c r="E197" s="76">
        <f t="shared" si="49"/>
        <v>0</v>
      </c>
      <c r="F197" s="76">
        <f t="shared" si="49"/>
        <v>0</v>
      </c>
      <c r="G197" s="76">
        <f t="shared" si="49"/>
        <v>0</v>
      </c>
      <c r="H197" s="76">
        <f t="shared" si="49"/>
        <v>0</v>
      </c>
      <c r="I197" s="76">
        <f t="shared" si="49"/>
        <v>0</v>
      </c>
    </row>
    <row r="198" spans="1:9" ht="56.25">
      <c r="A198" s="48" t="s">
        <v>248</v>
      </c>
      <c r="B198" s="8" t="s">
        <v>252</v>
      </c>
      <c r="C198" s="47"/>
      <c r="D198" s="47"/>
      <c r="E198" s="76">
        <f t="shared" si="49"/>
        <v>0</v>
      </c>
      <c r="F198" s="76">
        <f t="shared" si="49"/>
        <v>0</v>
      </c>
      <c r="G198" s="76">
        <f t="shared" si="49"/>
        <v>0</v>
      </c>
      <c r="H198" s="76">
        <f t="shared" si="49"/>
        <v>0</v>
      </c>
      <c r="I198" s="76">
        <f t="shared" si="49"/>
        <v>0</v>
      </c>
    </row>
    <row r="199" spans="1:9" ht="54.75" customHeight="1">
      <c r="A199" s="48" t="s">
        <v>249</v>
      </c>
      <c r="B199" s="8" t="s">
        <v>253</v>
      </c>
      <c r="C199" s="47">
        <v>200</v>
      </c>
      <c r="D199" s="47"/>
      <c r="E199" s="86"/>
      <c r="F199" s="90"/>
      <c r="G199" s="90"/>
      <c r="H199" s="86"/>
      <c r="I199" s="86"/>
    </row>
    <row r="200" spans="1:9" ht="56.25">
      <c r="A200" s="48" t="s">
        <v>338</v>
      </c>
      <c r="B200" s="96" t="s">
        <v>339</v>
      </c>
      <c r="C200" s="47"/>
      <c r="D200" s="47"/>
      <c r="E200" s="86">
        <f>E201</f>
        <v>1760882.06</v>
      </c>
      <c r="F200" s="90"/>
      <c r="G200" s="90"/>
      <c r="H200" s="86">
        <f t="shared" ref="H200:I200" si="51">H201</f>
        <v>278801.75</v>
      </c>
      <c r="I200" s="86">
        <f t="shared" si="51"/>
        <v>0</v>
      </c>
    </row>
    <row r="201" spans="1:9" ht="56.25">
      <c r="A201" s="14" t="s">
        <v>323</v>
      </c>
      <c r="B201" s="91" t="s">
        <v>340</v>
      </c>
      <c r="C201" s="97">
        <v>200</v>
      </c>
      <c r="D201" s="97"/>
      <c r="E201" s="98">
        <v>1760882.06</v>
      </c>
      <c r="F201" s="90"/>
      <c r="G201" s="90"/>
      <c r="H201" s="98">
        <v>278801.75</v>
      </c>
      <c r="I201" s="98"/>
    </row>
    <row r="202" spans="1:9" ht="57" customHeight="1">
      <c r="A202" s="61" t="s">
        <v>372</v>
      </c>
      <c r="B202" s="19" t="s">
        <v>256</v>
      </c>
      <c r="C202" s="50"/>
      <c r="D202" s="50"/>
      <c r="E202" s="78">
        <f t="shared" ref="E202:I204" si="52">E203</f>
        <v>18500</v>
      </c>
      <c r="F202" s="78">
        <f t="shared" si="52"/>
        <v>18500</v>
      </c>
      <c r="G202" s="78">
        <f t="shared" si="52"/>
        <v>18500</v>
      </c>
      <c r="H202" s="78">
        <f t="shared" si="52"/>
        <v>18500</v>
      </c>
      <c r="I202" s="78">
        <f t="shared" si="52"/>
        <v>18500</v>
      </c>
    </row>
    <row r="203" spans="1:9" ht="37.5">
      <c r="A203" s="62" t="s">
        <v>373</v>
      </c>
      <c r="B203" s="8" t="s">
        <v>257</v>
      </c>
      <c r="C203" s="47"/>
      <c r="D203" s="47"/>
      <c r="E203" s="76">
        <f t="shared" si="52"/>
        <v>18500</v>
      </c>
      <c r="F203" s="76">
        <f t="shared" si="52"/>
        <v>18500</v>
      </c>
      <c r="G203" s="76">
        <f t="shared" si="52"/>
        <v>18500</v>
      </c>
      <c r="H203" s="76">
        <f t="shared" si="52"/>
        <v>18500</v>
      </c>
      <c r="I203" s="76">
        <f t="shared" si="52"/>
        <v>18500</v>
      </c>
    </row>
    <row r="204" spans="1:9" ht="37.5">
      <c r="A204" s="48" t="s">
        <v>374</v>
      </c>
      <c r="B204" s="8" t="s">
        <v>258</v>
      </c>
      <c r="C204" s="47"/>
      <c r="D204" s="47"/>
      <c r="E204" s="76">
        <f t="shared" si="52"/>
        <v>18500</v>
      </c>
      <c r="F204" s="76">
        <f t="shared" si="52"/>
        <v>18500</v>
      </c>
      <c r="G204" s="76">
        <f t="shared" si="52"/>
        <v>18500</v>
      </c>
      <c r="H204" s="76">
        <f t="shared" si="52"/>
        <v>18500</v>
      </c>
      <c r="I204" s="76">
        <f t="shared" si="52"/>
        <v>18500</v>
      </c>
    </row>
    <row r="205" spans="1:9" ht="59.25" customHeight="1">
      <c r="A205" s="29" t="s">
        <v>392</v>
      </c>
      <c r="B205" s="8" t="s">
        <v>259</v>
      </c>
      <c r="C205" s="47">
        <v>600</v>
      </c>
      <c r="D205" s="47"/>
      <c r="E205" s="76">
        <v>18500</v>
      </c>
      <c r="F205" s="90">
        <v>18500</v>
      </c>
      <c r="G205" s="90">
        <v>18500</v>
      </c>
      <c r="H205" s="76">
        <v>18500</v>
      </c>
      <c r="I205" s="76">
        <v>18500</v>
      </c>
    </row>
    <row r="206" spans="1:9" ht="46.5" customHeight="1">
      <c r="A206" s="30" t="s">
        <v>14</v>
      </c>
      <c r="B206" s="19" t="s">
        <v>144</v>
      </c>
      <c r="C206" s="50"/>
      <c r="D206" s="124" t="s">
        <v>460</v>
      </c>
      <c r="E206" s="78">
        <f>E207+E220+E224</f>
        <v>46689169.839999996</v>
      </c>
      <c r="F206" s="78">
        <f>SUM(F225:F229)</f>
        <v>18355.080000000002</v>
      </c>
      <c r="G206" s="78">
        <f>SUM(G225:G229)</f>
        <v>18000</v>
      </c>
      <c r="H206" s="78">
        <f>H207+H220+H224</f>
        <v>33804900.390000001</v>
      </c>
      <c r="I206" s="78">
        <f>I207+I220+I224</f>
        <v>32934777.190000001</v>
      </c>
    </row>
    <row r="207" spans="1:9" ht="48" customHeight="1">
      <c r="A207" s="105" t="s">
        <v>344</v>
      </c>
      <c r="B207" s="19" t="s">
        <v>347</v>
      </c>
      <c r="C207" s="50"/>
      <c r="D207" s="124" t="s">
        <v>457</v>
      </c>
      <c r="E207" s="78">
        <f>SUM(E208:E219)</f>
        <v>44416300.93</v>
      </c>
      <c r="F207" s="78"/>
      <c r="G207" s="78"/>
      <c r="H207" s="78">
        <f t="shared" ref="H207:I207" si="53">SUM(H208:H219)</f>
        <v>32362349.190000001</v>
      </c>
      <c r="I207" s="78">
        <f t="shared" si="53"/>
        <v>31542349.190000001</v>
      </c>
    </row>
    <row r="208" spans="1:9" ht="80.25" customHeight="1">
      <c r="A208" s="27" t="s">
        <v>402</v>
      </c>
      <c r="B208" s="8" t="s">
        <v>348</v>
      </c>
      <c r="C208" s="47">
        <v>100</v>
      </c>
      <c r="D208" s="120" t="s">
        <v>450</v>
      </c>
      <c r="E208" s="76">
        <v>26678703.489999998</v>
      </c>
      <c r="F208" s="90">
        <v>15406580</v>
      </c>
      <c r="G208" s="90">
        <v>14406235</v>
      </c>
      <c r="H208" s="76">
        <v>24271986</v>
      </c>
      <c r="I208" s="76">
        <v>24271986</v>
      </c>
    </row>
    <row r="209" spans="1:9" ht="62.25" customHeight="1">
      <c r="A209" s="27" t="s">
        <v>403</v>
      </c>
      <c r="B209" s="8" t="s">
        <v>349</v>
      </c>
      <c r="C209" s="47">
        <v>200</v>
      </c>
      <c r="D209" s="47"/>
      <c r="E209" s="76">
        <v>2250000</v>
      </c>
      <c r="F209" s="90">
        <v>1683770</v>
      </c>
      <c r="G209" s="90">
        <v>1683770</v>
      </c>
      <c r="H209" s="76">
        <v>310000</v>
      </c>
      <c r="I209" s="76">
        <v>310000</v>
      </c>
    </row>
    <row r="210" spans="1:9" ht="37.5">
      <c r="A210" s="23" t="s">
        <v>404</v>
      </c>
      <c r="B210" s="8" t="s">
        <v>348</v>
      </c>
      <c r="C210" s="47">
        <v>800</v>
      </c>
      <c r="D210" s="47"/>
      <c r="E210" s="76">
        <v>170000</v>
      </c>
      <c r="F210" s="90">
        <v>60000</v>
      </c>
      <c r="G210" s="90">
        <v>60000</v>
      </c>
      <c r="H210" s="76">
        <v>170000</v>
      </c>
      <c r="I210" s="76"/>
    </row>
    <row r="211" spans="1:9" ht="77.25" customHeight="1">
      <c r="A211" s="17" t="s">
        <v>115</v>
      </c>
      <c r="B211" s="21" t="s">
        <v>350</v>
      </c>
      <c r="C211" s="66">
        <v>100</v>
      </c>
      <c r="D211" s="125" t="s">
        <v>451</v>
      </c>
      <c r="E211" s="76">
        <v>2717484.37</v>
      </c>
      <c r="F211" s="90">
        <v>1826243</v>
      </c>
      <c r="G211" s="90">
        <v>1826243</v>
      </c>
      <c r="H211" s="76">
        <v>2506941</v>
      </c>
      <c r="I211" s="76">
        <v>2506941</v>
      </c>
    </row>
    <row r="212" spans="1:9" ht="112.5">
      <c r="A212" s="17" t="s">
        <v>153</v>
      </c>
      <c r="B212" s="8" t="s">
        <v>351</v>
      </c>
      <c r="C212" s="66">
        <v>100</v>
      </c>
      <c r="D212" s="125" t="s">
        <v>437</v>
      </c>
      <c r="E212" s="76">
        <v>323382.28000000003</v>
      </c>
      <c r="F212" s="90"/>
      <c r="G212" s="90"/>
      <c r="H212" s="76"/>
      <c r="I212" s="76"/>
    </row>
    <row r="213" spans="1:9" ht="77.25" customHeight="1">
      <c r="A213" s="17" t="s">
        <v>454</v>
      </c>
      <c r="B213" s="91">
        <v>4190055490</v>
      </c>
      <c r="C213" s="47">
        <v>100</v>
      </c>
      <c r="D213" s="120" t="s">
        <v>455</v>
      </c>
      <c r="E213" s="76">
        <v>1171800</v>
      </c>
      <c r="F213" s="90"/>
      <c r="G213" s="90"/>
      <c r="H213" s="76"/>
      <c r="I213" s="76"/>
    </row>
    <row r="214" spans="1:9" ht="93" customHeight="1">
      <c r="A214" s="14" t="s">
        <v>116</v>
      </c>
      <c r="B214" s="8" t="s">
        <v>352</v>
      </c>
      <c r="C214" s="47">
        <v>100</v>
      </c>
      <c r="D214" s="120"/>
      <c r="E214" s="76">
        <v>603255.6</v>
      </c>
      <c r="F214" s="90">
        <v>485625.07</v>
      </c>
      <c r="G214" s="90">
        <v>485625.07</v>
      </c>
      <c r="H214" s="76">
        <v>511363</v>
      </c>
      <c r="I214" s="76">
        <v>511363</v>
      </c>
    </row>
    <row r="215" spans="1:9" ht="57" customHeight="1">
      <c r="A215" s="14" t="s">
        <v>289</v>
      </c>
      <c r="B215" s="8" t="s">
        <v>352</v>
      </c>
      <c r="C215" s="47">
        <v>200</v>
      </c>
      <c r="D215" s="47"/>
      <c r="E215" s="76">
        <v>25853.39</v>
      </c>
      <c r="F215" s="90">
        <v>26313.89</v>
      </c>
      <c r="G215" s="90">
        <v>26313.89</v>
      </c>
      <c r="H215" s="76">
        <v>25839.39</v>
      </c>
      <c r="I215" s="76">
        <v>25839.39</v>
      </c>
    </row>
    <row r="216" spans="1:9" ht="56.25">
      <c r="A216" s="22" t="s">
        <v>164</v>
      </c>
      <c r="B216" s="8" t="s">
        <v>353</v>
      </c>
      <c r="C216" s="47">
        <v>200</v>
      </c>
      <c r="D216" s="47"/>
      <c r="E216" s="76">
        <v>4513.8</v>
      </c>
      <c r="F216" s="90">
        <v>4718.3999999999996</v>
      </c>
      <c r="G216" s="90">
        <v>4718.3999999999996</v>
      </c>
      <c r="H216" s="76">
        <v>4513.8</v>
      </c>
      <c r="I216" s="76">
        <v>4513.8</v>
      </c>
    </row>
    <row r="217" spans="1:9" ht="73.5" customHeight="1">
      <c r="A217" s="22" t="s">
        <v>318</v>
      </c>
      <c r="B217" s="91" t="s">
        <v>354</v>
      </c>
      <c r="C217" s="85">
        <v>100</v>
      </c>
      <c r="D217" s="122" t="s">
        <v>452</v>
      </c>
      <c r="E217" s="76">
        <v>4831308</v>
      </c>
      <c r="F217" s="90">
        <v>4018739</v>
      </c>
      <c r="G217" s="90">
        <v>4018739</v>
      </c>
      <c r="H217" s="76">
        <v>3911706</v>
      </c>
      <c r="I217" s="76">
        <v>3911706</v>
      </c>
    </row>
    <row r="218" spans="1:9" ht="56.25">
      <c r="A218" s="28" t="s">
        <v>319</v>
      </c>
      <c r="B218" s="91" t="s">
        <v>354</v>
      </c>
      <c r="C218" s="85">
        <v>200</v>
      </c>
      <c r="D218" s="85"/>
      <c r="E218" s="76">
        <v>5500000</v>
      </c>
      <c r="F218" s="90">
        <v>1074530</v>
      </c>
      <c r="G218" s="90">
        <v>2224845</v>
      </c>
      <c r="H218" s="76">
        <v>510000</v>
      </c>
      <c r="I218" s="76"/>
    </row>
    <row r="219" spans="1:9" ht="37.5">
      <c r="A219" s="93" t="s">
        <v>320</v>
      </c>
      <c r="B219" s="91" t="s">
        <v>354</v>
      </c>
      <c r="C219" s="85">
        <v>800</v>
      </c>
      <c r="D219" s="85"/>
      <c r="E219" s="76">
        <v>140000</v>
      </c>
      <c r="F219" s="90">
        <v>140000</v>
      </c>
      <c r="G219" s="90">
        <v>140000</v>
      </c>
      <c r="H219" s="76">
        <v>140000</v>
      </c>
      <c r="I219" s="76"/>
    </row>
    <row r="220" spans="1:9" ht="37.5">
      <c r="A220" s="30" t="s">
        <v>345</v>
      </c>
      <c r="B220" s="19" t="s">
        <v>355</v>
      </c>
      <c r="C220" s="50"/>
      <c r="D220" s="124" t="s">
        <v>456</v>
      </c>
      <c r="E220" s="78">
        <f>SUM(E221:E223)</f>
        <v>1892868.91</v>
      </c>
      <c r="F220" s="78"/>
      <c r="G220" s="78"/>
      <c r="H220" s="78">
        <f>SUM(H221:H223)</f>
        <v>1342428</v>
      </c>
      <c r="I220" s="78">
        <f>SUM(I221:I223)</f>
        <v>1342428</v>
      </c>
    </row>
    <row r="221" spans="1:9" ht="77.25" customHeight="1">
      <c r="A221" s="88" t="s">
        <v>290</v>
      </c>
      <c r="B221" s="8" t="s">
        <v>356</v>
      </c>
      <c r="C221" s="73">
        <v>100</v>
      </c>
      <c r="D221" s="137" t="s">
        <v>453</v>
      </c>
      <c r="E221" s="76">
        <v>1546378</v>
      </c>
      <c r="F221" s="76">
        <v>876301</v>
      </c>
      <c r="G221" s="76">
        <v>876301</v>
      </c>
      <c r="H221" s="76">
        <v>1337428</v>
      </c>
      <c r="I221" s="76">
        <v>1337428</v>
      </c>
    </row>
    <row r="222" spans="1:9" ht="41.25" customHeight="1">
      <c r="A222" s="88" t="s">
        <v>365</v>
      </c>
      <c r="B222" s="8" t="s">
        <v>356</v>
      </c>
      <c r="C222" s="73">
        <v>200</v>
      </c>
      <c r="D222" s="73"/>
      <c r="E222" s="76">
        <v>45000</v>
      </c>
      <c r="F222" s="76"/>
      <c r="G222" s="76"/>
      <c r="H222" s="76">
        <v>5000</v>
      </c>
      <c r="I222" s="76">
        <v>5000</v>
      </c>
    </row>
    <row r="223" spans="1:9" ht="122.25" customHeight="1">
      <c r="A223" s="88" t="s">
        <v>341</v>
      </c>
      <c r="B223" s="8" t="s">
        <v>357</v>
      </c>
      <c r="C223" s="73">
        <v>100</v>
      </c>
      <c r="D223" s="137" t="s">
        <v>436</v>
      </c>
      <c r="E223" s="76">
        <v>301490.90999999997</v>
      </c>
      <c r="F223" s="76"/>
      <c r="G223" s="76"/>
      <c r="H223" s="76"/>
      <c r="I223" s="76"/>
    </row>
    <row r="224" spans="1:9" ht="45" customHeight="1">
      <c r="A224" s="106" t="s">
        <v>346</v>
      </c>
      <c r="B224" s="107" t="s">
        <v>358</v>
      </c>
      <c r="C224" s="85"/>
      <c r="D224" s="122">
        <v>-100000</v>
      </c>
      <c r="E224" s="78">
        <f>SUM(E225:E231)</f>
        <v>380000</v>
      </c>
      <c r="F224" s="78"/>
      <c r="G224" s="78"/>
      <c r="H224" s="78">
        <f>SUM(H225:H229)</f>
        <v>100123.2</v>
      </c>
      <c r="I224" s="78">
        <f>SUM(I225:I229)</f>
        <v>50000</v>
      </c>
    </row>
    <row r="225" spans="1:9" ht="39.75" customHeight="1">
      <c r="A225" s="14" t="s">
        <v>145</v>
      </c>
      <c r="B225" s="8" t="s">
        <v>359</v>
      </c>
      <c r="C225" s="47">
        <v>800</v>
      </c>
      <c r="D225" s="47"/>
      <c r="E225" s="76">
        <v>50000</v>
      </c>
      <c r="F225" s="90">
        <v>18000</v>
      </c>
      <c r="G225" s="90">
        <v>18000</v>
      </c>
      <c r="H225" s="76">
        <v>50000</v>
      </c>
      <c r="I225" s="76">
        <v>50000</v>
      </c>
    </row>
    <row r="226" spans="1:9" ht="43.5" customHeight="1">
      <c r="A226" s="9" t="s">
        <v>212</v>
      </c>
      <c r="B226" s="8" t="s">
        <v>360</v>
      </c>
      <c r="C226" s="72">
        <v>200</v>
      </c>
      <c r="D226" s="91">
        <v>-100000</v>
      </c>
      <c r="E226" s="86"/>
      <c r="F226" s="90"/>
      <c r="G226" s="90"/>
      <c r="H226" s="86">
        <v>50000</v>
      </c>
      <c r="I226" s="86"/>
    </row>
    <row r="227" spans="1:9" ht="56.25" customHeight="1">
      <c r="A227" s="9" t="s">
        <v>415</v>
      </c>
      <c r="B227" s="8" t="s">
        <v>366</v>
      </c>
      <c r="C227" s="47">
        <v>200</v>
      </c>
      <c r="D227" s="47"/>
      <c r="E227" s="76">
        <v>20000</v>
      </c>
      <c r="F227" s="90"/>
      <c r="G227" s="90"/>
      <c r="H227" s="86"/>
      <c r="I227" s="86"/>
    </row>
    <row r="228" spans="1:9" ht="64.5" customHeight="1">
      <c r="A228" s="9" t="s">
        <v>377</v>
      </c>
      <c r="B228" s="41" t="s">
        <v>367</v>
      </c>
      <c r="C228" s="47">
        <v>200</v>
      </c>
      <c r="D228" s="120"/>
      <c r="E228" s="76">
        <v>200000</v>
      </c>
      <c r="F228" s="90"/>
      <c r="G228" s="90"/>
      <c r="H228" s="86"/>
      <c r="I228" s="86"/>
    </row>
    <row r="229" spans="1:9" ht="75">
      <c r="A229" s="27" t="s">
        <v>306</v>
      </c>
      <c r="B229" s="55" t="s">
        <v>361</v>
      </c>
      <c r="C229" s="47">
        <v>200</v>
      </c>
      <c r="D229" s="47"/>
      <c r="E229" s="100">
        <v>0</v>
      </c>
      <c r="F229" s="90">
        <v>355.08</v>
      </c>
      <c r="G229" s="90"/>
      <c r="H229" s="100">
        <v>123.2</v>
      </c>
      <c r="I229" s="100"/>
    </row>
    <row r="230" spans="1:9" ht="57.75" customHeight="1">
      <c r="A230" s="27" t="s">
        <v>378</v>
      </c>
      <c r="B230" s="8" t="s">
        <v>388</v>
      </c>
      <c r="C230" s="66">
        <v>300</v>
      </c>
      <c r="D230" s="121"/>
      <c r="E230" s="109">
        <v>90000</v>
      </c>
      <c r="F230" s="110"/>
      <c r="G230" s="110"/>
      <c r="H230" s="109"/>
      <c r="I230" s="109"/>
    </row>
    <row r="231" spans="1:9" ht="56.25">
      <c r="A231" s="9" t="s">
        <v>410</v>
      </c>
      <c r="B231" s="8" t="s">
        <v>409</v>
      </c>
      <c r="C231" s="66">
        <v>200</v>
      </c>
      <c r="D231" s="125"/>
      <c r="E231" s="109">
        <v>20000</v>
      </c>
      <c r="F231" s="110"/>
      <c r="G231" s="110"/>
      <c r="H231" s="109"/>
      <c r="I231" s="109"/>
    </row>
    <row r="232" spans="1:9" ht="15.75">
      <c r="A232" s="3" t="s">
        <v>0</v>
      </c>
      <c r="B232" s="4"/>
      <c r="C232" s="74"/>
      <c r="D232" s="89">
        <f>D10+D80+D103+D113+D125+D134+D148+D169+D181+D206+D185+D189+D192+D196+D202</f>
        <v>7868039.5899999999</v>
      </c>
      <c r="E232" s="89">
        <f>E10+E80+E103+E113+E125+E134+E148+E169+E181+E206+E185+E189+E192+E196+E202</f>
        <v>198978704.11999997</v>
      </c>
      <c r="F232" s="89" t="e">
        <f>F10+F80+F103+F113+F125+F134+#REF!+F148+#REF!+F169+F181+F206+F185+F189+F192+F196+F202</f>
        <v>#REF!</v>
      </c>
      <c r="G232" s="89" t="e">
        <f>G10+G80+G103+G113+G125+G134+#REF!+G148+#REF!+G169+G181+G206+G185+G189+G192+G196+G202</f>
        <v>#REF!</v>
      </c>
      <c r="H232" s="89" t="e">
        <f>H10+H80+H103+H113+H125+H134+#REF!+H148+#REF!+H169+H181+H206+H185+H189+H192+H196+H202</f>
        <v>#REF!</v>
      </c>
      <c r="I232" s="89" t="e">
        <f>I10+I80+I103+I113+I125+I134+#REF!+I148+#REF!+I169+I181+I206+I185+I189+I192+I196+I202</f>
        <v>#REF!</v>
      </c>
    </row>
  </sheetData>
  <mergeCells count="10">
    <mergeCell ref="G8:G9"/>
    <mergeCell ref="H8:H9"/>
    <mergeCell ref="I8:I9"/>
    <mergeCell ref="A5:C6"/>
    <mergeCell ref="A7:C7"/>
    <mergeCell ref="E8:E9"/>
    <mergeCell ref="F8:F9"/>
    <mergeCell ref="A8:A9"/>
    <mergeCell ref="B8:B9"/>
    <mergeCell ref="C8:C9"/>
  </mergeCells>
  <pageMargins left="0.70866141732283472" right="0.15748031496062992" top="0.27559055118110237" bottom="0.43307086614173229" header="0.15748031496062992" footer="0.31496062992125984"/>
  <pageSetup paperSize="9" scale="54" fitToHeight="1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4</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rozkova</cp:lastModifiedBy>
  <cp:lastPrinted>2024-10-04T12:32:14Z</cp:lastPrinted>
  <dcterms:created xsi:type="dcterms:W3CDTF">2008-10-31T06:19:29Z</dcterms:created>
  <dcterms:modified xsi:type="dcterms:W3CDTF">2024-10-22T09:18:45Z</dcterms:modified>
</cp:coreProperties>
</file>