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E131" i="8"/>
  <c r="E12"/>
  <c r="D238" l="1"/>
  <c r="E71" l="1"/>
  <c r="E26"/>
  <c r="E79"/>
  <c r="E56"/>
  <c r="E140"/>
  <c r="E135"/>
  <c r="E224"/>
  <c r="E116" l="1"/>
  <c r="E78" l="1"/>
  <c r="G149"/>
  <c r="F149"/>
  <c r="G75" l="1"/>
  <c r="G74" s="1"/>
  <c r="F75"/>
  <c r="F74" s="1"/>
  <c r="G101"/>
  <c r="G100" s="1"/>
  <c r="G99" s="1"/>
  <c r="F101"/>
  <c r="F100" s="1"/>
  <c r="F99" s="1"/>
  <c r="G135"/>
  <c r="G134" s="1"/>
  <c r="F135"/>
  <c r="F134" s="1"/>
  <c r="G140"/>
  <c r="G139" s="1"/>
  <c r="F140"/>
  <c r="F139" s="1"/>
  <c r="E107"/>
  <c r="E101" s="1"/>
  <c r="E100" s="1"/>
  <c r="G97"/>
  <c r="G96" s="1"/>
  <c r="F97"/>
  <c r="F96" s="1"/>
  <c r="E97"/>
  <c r="G92"/>
  <c r="F92"/>
  <c r="E92"/>
  <c r="G230"/>
  <c r="F230"/>
  <c r="G228"/>
  <c r="G227" s="1"/>
  <c r="G226" s="1"/>
  <c r="F228"/>
  <c r="F227" s="1"/>
  <c r="F226" s="1"/>
  <c r="G222"/>
  <c r="G221" s="1"/>
  <c r="G220" s="1"/>
  <c r="F222"/>
  <c r="F221" s="1"/>
  <c r="F220" s="1"/>
  <c r="G218"/>
  <c r="G217" s="1"/>
  <c r="G216" s="1"/>
  <c r="F218"/>
  <c r="F217" s="1"/>
  <c r="F216" s="1"/>
  <c r="G214"/>
  <c r="G213" s="1"/>
  <c r="F214"/>
  <c r="F213" s="1"/>
  <c r="G211"/>
  <c r="G210" s="1"/>
  <c r="G209" s="1"/>
  <c r="F211"/>
  <c r="F210" s="1"/>
  <c r="F209" s="1"/>
  <c r="G207"/>
  <c r="G205" s="1"/>
  <c r="F207"/>
  <c r="F206" s="1"/>
  <c r="G202"/>
  <c r="G201" s="1"/>
  <c r="G200" s="1"/>
  <c r="F202"/>
  <c r="F201" s="1"/>
  <c r="F200" s="1"/>
  <c r="G198"/>
  <c r="G197" s="1"/>
  <c r="F198"/>
  <c r="F197" s="1"/>
  <c r="G195"/>
  <c r="G194" s="1"/>
  <c r="F195"/>
  <c r="F194" s="1"/>
  <c r="G191"/>
  <c r="G190" s="1"/>
  <c r="G189" s="1"/>
  <c r="F191"/>
  <c r="F190" s="1"/>
  <c r="F189" s="1"/>
  <c r="G187"/>
  <c r="G186" s="1"/>
  <c r="F187"/>
  <c r="F186" s="1"/>
  <c r="G184"/>
  <c r="G183" s="1"/>
  <c r="F184"/>
  <c r="F183" s="1"/>
  <c r="G180"/>
  <c r="G179" s="1"/>
  <c r="F180"/>
  <c r="F179" s="1"/>
  <c r="G177"/>
  <c r="G176" s="1"/>
  <c r="F177"/>
  <c r="F176" s="1"/>
  <c r="G174"/>
  <c r="G173" s="1"/>
  <c r="F174"/>
  <c r="F173" s="1"/>
  <c r="G170"/>
  <c r="G169" s="1"/>
  <c r="F170"/>
  <c r="F169" s="1"/>
  <c r="G166"/>
  <c r="G165" s="1"/>
  <c r="F166"/>
  <c r="F165" s="1"/>
  <c r="G163"/>
  <c r="G162" s="1"/>
  <c r="F163"/>
  <c r="F162" s="1"/>
  <c r="G158"/>
  <c r="G148" s="1"/>
  <c r="F158"/>
  <c r="F148" s="1"/>
  <c r="G144"/>
  <c r="G143" s="1"/>
  <c r="F144"/>
  <c r="F143" s="1"/>
  <c r="G138"/>
  <c r="G137" s="1"/>
  <c r="F138"/>
  <c r="F137" s="1"/>
  <c r="G131"/>
  <c r="G130" s="1"/>
  <c r="F131"/>
  <c r="F130" s="1"/>
  <c r="G127"/>
  <c r="G126" s="1"/>
  <c r="F127"/>
  <c r="F126" s="1"/>
  <c r="G121"/>
  <c r="F121"/>
  <c r="G116"/>
  <c r="F116"/>
  <c r="G111"/>
  <c r="G110" s="1"/>
  <c r="F111"/>
  <c r="F110" s="1"/>
  <c r="G94"/>
  <c r="F94"/>
  <c r="G89"/>
  <c r="F89"/>
  <c r="G85"/>
  <c r="G84" s="1"/>
  <c r="F85"/>
  <c r="F84" s="1"/>
  <c r="G79"/>
  <c r="F79"/>
  <c r="G78"/>
  <c r="F78"/>
  <c r="E52"/>
  <c r="G71"/>
  <c r="G70" s="1"/>
  <c r="F71"/>
  <c r="F70" s="1"/>
  <c r="G52"/>
  <c r="F52"/>
  <c r="G26"/>
  <c r="G25" s="1"/>
  <c r="F26"/>
  <c r="F25" s="1"/>
  <c r="G63"/>
  <c r="G62" s="1"/>
  <c r="F63"/>
  <c r="F62" s="1"/>
  <c r="G56"/>
  <c r="F56"/>
  <c r="G60"/>
  <c r="G59" s="1"/>
  <c r="F60"/>
  <c r="F59" s="1"/>
  <c r="G12"/>
  <c r="G11" s="1"/>
  <c r="F12"/>
  <c r="F11" s="1"/>
  <c r="E158"/>
  <c r="G147" l="1"/>
  <c r="F147"/>
  <c r="G51"/>
  <c r="F51"/>
  <c r="F10" s="1"/>
  <c r="G115"/>
  <c r="G109" s="1"/>
  <c r="G206"/>
  <c r="F205"/>
  <c r="F193"/>
  <c r="G193"/>
  <c r="G168"/>
  <c r="F168"/>
  <c r="G133"/>
  <c r="F133"/>
  <c r="F125"/>
  <c r="G125"/>
  <c r="F115"/>
  <c r="F109" s="1"/>
  <c r="F88"/>
  <c r="F77" s="1"/>
  <c r="G88"/>
  <c r="G77" s="1"/>
  <c r="G10"/>
  <c r="E51"/>
  <c r="E184"/>
  <c r="F238" l="1"/>
  <c r="G238"/>
  <c r="E75" l="1"/>
  <c r="E127" l="1"/>
  <c r="E230" l="1"/>
  <c r="E25" l="1"/>
  <c r="E180" l="1"/>
  <c r="E111" l="1"/>
  <c r="E214" l="1"/>
  <c r="E187" l="1"/>
  <c r="E186" s="1"/>
  <c r="E96" l="1"/>
  <c r="E126" l="1"/>
  <c r="E177" l="1"/>
  <c r="E174"/>
  <c r="E166"/>
  <c r="E213" l="1"/>
  <c r="E89" l="1"/>
  <c r="E110"/>
  <c r="E173" l="1"/>
  <c r="E139"/>
  <c r="E144"/>
  <c r="E143" s="1"/>
  <c r="E11" l="1"/>
  <c r="E228" l="1"/>
  <c r="E227" s="1"/>
  <c r="E226" s="1"/>
  <c r="E207"/>
  <c r="E206" l="1"/>
  <c r="E205"/>
  <c r="E85"/>
  <c r="E222"/>
  <c r="E221" s="1"/>
  <c r="E220" s="1"/>
  <c r="E99"/>
  <c r="E121"/>
  <c r="E94"/>
  <c r="E218"/>
  <c r="E217" s="1"/>
  <c r="E216" s="1"/>
  <c r="E202"/>
  <c r="E201" s="1"/>
  <c r="E198"/>
  <c r="E197" s="1"/>
  <c r="E88" l="1"/>
  <c r="E176"/>
  <c r="E115" l="1"/>
  <c r="E211" l="1"/>
  <c r="E210" s="1"/>
  <c r="E209" s="1"/>
  <c r="E195" l="1"/>
  <c r="E194" s="1"/>
  <c r="E191"/>
  <c r="E190" s="1"/>
  <c r="E189" s="1"/>
  <c r="E183"/>
  <c r="E179"/>
  <c r="E170"/>
  <c r="E169" s="1"/>
  <c r="E165"/>
  <c r="E163"/>
  <c r="E162" s="1"/>
  <c r="E149"/>
  <c r="E148" s="1"/>
  <c r="E137"/>
  <c r="E130"/>
  <c r="E125" s="1"/>
  <c r="E84"/>
  <c r="E77" s="1"/>
  <c r="E74"/>
  <c r="E70"/>
  <c r="E63"/>
  <c r="E62" s="1"/>
  <c r="E10" s="1"/>
  <c r="E60"/>
  <c r="E59" s="1"/>
  <c r="E168" l="1"/>
  <c r="E109"/>
  <c r="E147"/>
  <c r="E134"/>
  <c r="E133" s="1"/>
  <c r="E200" l="1"/>
  <c r="E193" s="1"/>
  <c r="E238" s="1"/>
</calcChain>
</file>

<file path=xl/sharedStrings.xml><?xml version="1.0" encoding="utf-8"?>
<sst xmlns="http://schemas.openxmlformats.org/spreadsheetml/2006/main" count="492" uniqueCount="446">
  <si>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</si>
  <si>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</si>
  <si>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</si>
  <si>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</si>
  <si>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</si>
  <si>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</si>
  <si>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</si>
  <si>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</si>
  <si>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</si>
  <si>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</si>
  <si>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</si>
  <si>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«Эффективная реализация органами местного самоуправления полномочий по решению вопросов местного значения».</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</si>
  <si>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</si>
  <si>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«Развитие физической культуры, спорта, туризма и повышение эффективности реализации молодежной политики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</si>
  <si>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</si>
  <si>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</si>
  <si>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</si>
  <si>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</si>
  <si>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</si>
  <si>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</si>
  <si>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</si>
  <si>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</si>
  <si>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</si>
  <si>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</si>
  <si>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</si>
  <si>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</si>
  <si>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</si>
  <si>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</si>
  <si>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</si>
  <si>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</si>
  <si>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</si>
  <si>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</si>
  <si>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</si>
  <si>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</si>
  <si>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</si>
  <si>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</si>
  <si>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</si>
  <si>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</si>
  <si>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</si>
  <si>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</si>
  <si>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</si>
  <si>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</si>
  <si>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</si>
  <si>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</si>
  <si>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</si>
  <si>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</si>
  <si>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</si>
  <si>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</si>
  <si>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</si>
  <si>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r>
      <t>Основное мероприятие «Обеспечение деятельности</t>
    </r>
    <r>
      <rPr>
        <sz val="12"/>
        <rFont val="Times New Roman"/>
        <family val="1"/>
        <charset val="204"/>
      </rPr>
      <t xml:space="preserve"> </t>
    </r>
    <r>
      <rPr>
        <sz val="14"/>
        <rFont val="Times New Roman"/>
        <family val="1"/>
        <charset val="204"/>
      </rPr>
      <t>учреждения по внешкольной работе с детьми  ЦВР в Лухском муниципальном районе».</t>
    </r>
  </si>
  <si>
    <t>01 3 00 00000</t>
  </si>
  <si>
    <t>01 3 01 00000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</si>
  <si>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</si>
  <si>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</si>
  <si>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</si>
  <si>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</si>
  <si>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</si>
  <si>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</si>
  <si>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</si>
  <si>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</si>
  <si>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</si>
  <si>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</si>
  <si>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</si>
  <si>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</si>
  <si>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</si>
  <si>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</si>
  <si>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</si>
  <si>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</si>
  <si>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</si>
  <si>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</si>
  <si>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</si>
  <si>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</si>
  <si>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</si>
  <si>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</si>
  <si>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</si>
  <si>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</si>
  <si>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</si>
  <si>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</si>
  <si>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</si>
  <si>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</si>
  <si>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</si>
  <si>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</si>
  <si>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</si>
  <si>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</si>
  <si>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</si>
  <si>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</si>
  <si>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</si>
  <si>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</si>
  <si>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</si>
  <si>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</si>
  <si>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</si>
  <si>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</si>
  <si>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</si>
  <si>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</si>
  <si>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</si>
  <si>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</si>
  <si>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</si>
  <si>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</si>
  <si>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</si>
  <si>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</si>
  <si>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</si>
  <si>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</si>
  <si>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</si>
  <si>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</si>
  <si>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</si>
  <si>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</si>
  <si>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</si>
  <si>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</si>
  <si>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</si>
  <si>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</si>
  <si>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</si>
  <si>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</si>
  <si>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</si>
  <si>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</si>
  <si>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</si>
  <si>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</si>
  <si>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</si>
  <si>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</si>
  <si>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</si>
  <si>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07 0 00 00000 </t>
  </si>
  <si>
    <t>Подпрограмма «Обеспечение деятельности органов местного самоуправления администрации Лухского муниципального района» .</t>
  </si>
  <si>
    <t>07 1 00 00000 </t>
  </si>
  <si>
    <t>07 1 01 00000</t>
  </si>
  <si>
    <t xml:space="preserve">07 1 01 00320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</si>
  <si>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</si>
  <si>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07 1 01 00330  </t>
  </si>
  <si>
    <t xml:space="preserve">07 1 01 00340 </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</si>
  <si>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</si>
  <si>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07 1 01 80360</t>
  </si>
  <si>
    <t xml:space="preserve">07 1 01 80350 </t>
  </si>
  <si>
    <t xml:space="preserve">Подпрограмма «Укрепление кадрового потенциала муниципальной службы администрации Лухского муниципального района» </t>
  </si>
  <si>
    <t>07 2 00 00000 </t>
  </si>
  <si>
    <t xml:space="preserve">Основное мероприятие «Укрепление кадрового потенциала муниципальной службы администрации Лухского муниципального района». </t>
  </si>
  <si>
    <t>07 2 01 00000</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</si>
  <si>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</si>
  <si>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 xml:space="preserve">07 2 01 00350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</si>
  <si>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</si>
  <si>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</si>
  <si>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</si>
  <si>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</si>
  <si>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</si>
  <si>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</si>
  <si>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</si>
  <si>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</si>
  <si>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</si>
  <si>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</si>
  <si>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</si>
  <si>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</si>
  <si>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</si>
  <si>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</si>
  <si>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</si>
  <si>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09 0 00 00000 </t>
  </si>
  <si>
    <t>Подпрограмма « Развитие физической культуры, спорта и молодежной политики Лухского муниципального района».</t>
  </si>
  <si>
    <t>09 2 00 00000 </t>
  </si>
  <si>
    <t>Основное мероприятие « Развитие физической культуры, спорта и молодежной политики Лухского муниципального района».</t>
  </si>
  <si>
    <t>09 2 01 00000 </t>
  </si>
  <si>
    <t>09 2 01 00420</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</si>
  <si>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</si>
  <si>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</si>
  <si>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</si>
  <si>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</si>
  <si>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</si>
  <si>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</si>
  <si>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</si>
  <si>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</si>
  <si>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</si>
  <si>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</si>
  <si>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</si>
  <si>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</si>
  <si>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</si>
  <si>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</si>
  <si>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</si>
  <si>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</si>
  <si>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</si>
  <si>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</si>
  <si>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</si>
  <si>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</si>
  <si>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</si>
  <si>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</si>
  <si>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</si>
  <si>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</si>
  <si>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</si>
  <si>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</si>
  <si>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</si>
  <si>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</si>
  <si>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Мероприятия в области здравоохранения, спорта и физической культуры, туризма в Лухском муниципальном районе.(Закупка товаров, работ и услуг дляобеспечения  государственных (муниципальных) нужд).</t>
  </si>
  <si>
    <t>Мероприятия для детей и молодежи в рамках подпрограммы «Патриотическое, духовно-нравственное воспитание молодежи в Лухском муниципальном районе».(Закупка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</si>
  <si>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</si>
  <si>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</si>
  <si>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</si>
  <si>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</si>
  <si>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</si>
  <si>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</si>
  <si>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</si>
  <si>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физической культуры, спорта и молодежной политики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</si>
  <si>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</si>
  <si>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</si>
  <si>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</si>
  <si>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</si>
  <si>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</si>
  <si>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</si>
  <si>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</si>
  <si>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</si>
  <si>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</si>
  <si>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</si>
  <si>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</si>
  <si>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</si>
  <si>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</si>
  <si>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</si>
  <si>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</si>
  <si>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</si>
  <si>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</si>
  <si>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</si>
  <si>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Подпрограмма «Информационная открытость органов местного самоуправления  Лухского муниципального района Ивановской области и общественные связи».</t>
  </si>
  <si>
    <t xml:space="preserve">07 3 00 00000 </t>
  </si>
  <si>
    <t>Основное мероприятие «Информационная открытость органов местного самоуправления  Лухского муниципального района Ивановской области и общественные связи».</t>
  </si>
  <si>
    <t xml:space="preserve">07 3 01 00000 </t>
  </si>
  <si>
    <t>Информационная открытость органов местного самоуправления  Лухского муниципального района Ивановской области и общественные связи.</t>
  </si>
  <si>
    <t xml:space="preserve">07 3 01 00590  </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</si>
  <si>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</si>
  <si>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</si>
  <si>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</si>
  <si>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 xml:space="preserve">04 3 01 80340 </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</si>
  <si>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</si>
  <si>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</si>
  <si>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</si>
  <si>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</si>
  <si>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</si>
  <si>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</si>
  <si>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</si>
  <si>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t>
  </si>
  <si>
    <t xml:space="preserve">14 1 01 00720 </t>
  </si>
  <si>
    <t>Софинансирование расходов, связанных с поэтапным доведением средней заработной платы работникам культуры муниципальных учреждений культуры Лухского муниципального района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</si>
  <si>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</si>
  <si>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</si>
  <si>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</si>
  <si>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04 3 02 S0340</t>
  </si>
  <si>
    <t xml:space="preserve">04 3 02 80340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</si>
  <si>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</si>
  <si>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</si>
  <si>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</si>
  <si>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</si>
  <si>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</si>
  <si>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</si>
  <si>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</si>
  <si>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</si>
  <si>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</si>
  <si>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</si>
  <si>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</si>
  <si>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</si>
  <si>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</si>
  <si>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</si>
  <si>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 xml:space="preserve"> 01 3 01 81420  </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</si>
  <si>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</si>
  <si>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</si>
  <si>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</si>
  <si>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</si>
  <si>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</si>
  <si>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</si>
  <si>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</si>
  <si>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</si>
  <si>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</si>
  <si>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</si>
  <si>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</si>
  <si>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</si>
  <si>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</si>
  <si>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</si>
  <si>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</si>
  <si>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</si>
  <si>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</si>
  <si>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</si>
  <si>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</si>
  <si>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</si>
  <si>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</si>
  <si>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</si>
  <si>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</si>
  <si>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</si>
  <si>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</si>
  <si>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</si>
  <si>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</si>
  <si>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</si>
  <si>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</si>
  <si>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</si>
  <si>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</si>
  <si>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</si>
  <si>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</si>
  <si>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</si>
  <si>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</si>
  <si>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</si>
  <si>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</si>
  <si>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</si>
  <si>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</si>
  <si>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</si>
  <si>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</si>
  <si>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</si>
  <si>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04 3 01 S0340</t>
  </si>
  <si>
    <t>02 2 01 82910</t>
  </si>
  <si>
    <t xml:space="preserve">Подпрограмма " Формирование законопослушного поведения участников дорожного движения в муниципальном образовании «Лухский муниципальный район» на 2019-2021года.» </t>
  </si>
  <si>
    <t xml:space="preserve">Основное мероприятие " Формирование законопослушного поведения участников дорожного движения в муниципальном образовании «Лухский муниципальный район» на 2019-2021года.» </t>
  </si>
  <si>
    <t>Мероприятия по  формированию законопослушного поведения участников дорожного движения в Лухском муниципальном районе.</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</si>
  <si>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</si>
  <si>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</si>
  <si>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</si>
  <si>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</si>
  <si>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</si>
  <si>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</si>
  <si>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</si>
  <si>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</si>
  <si>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</si>
  <si>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</si>
  <si>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</si>
  <si>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</si>
  <si>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</si>
  <si>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</si>
  <si>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</si>
  <si>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</si>
  <si>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</si>
  <si>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</si>
  <si>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</si>
  <si>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</si>
  <si>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</si>
  <si>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</si>
  <si>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</si>
  <si>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</si>
  <si>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t xml:space="preserve">40 9 00 90010 </t>
  </si>
  <si>
    <t xml:space="preserve">40 9 00 90030 </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</si>
  <si>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</si>
  <si>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</si>
  <si>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</si>
  <si>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Расходы на тепло - и водоснабжение поселений, входящих в состав Лухского муниципального района (Иные бюджетные ассигнования)</t>
  </si>
  <si>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</si>
  <si>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</si>
  <si>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</si>
  <si>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</si>
  <si>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помещений.(Социальное обеспечение и иные выплаты населению).</t>
  </si>
  <si>
    <t>08 6 01 R0820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</si>
  <si>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</si>
  <si>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01 2 01 53031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</si>
  <si>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</si>
  <si>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</si>
  <si>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</si>
  <si>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</si>
  <si>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</si>
  <si>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</si>
  <si>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40 9 00 90040</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</si>
  <si>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</si>
  <si>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</si>
  <si>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</si>
  <si>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</si>
  <si>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</si>
  <si>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Cофинансирование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</si>
  <si>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 xml:space="preserve"> 01 3 01 S1420  </t>
  </si>
  <si>
    <t>Развитие малого и среднего предпринимательства Лухского муниципального.(Иные бюджетные ассигнования).</t>
  </si>
  <si>
    <t>Основное мероприятие «Исполнение полномочий по решению вопросов местного значения»</t>
  </si>
  <si>
    <t>Расходы администрации Лухского муниципального района на исполнение полномочий по решению вопросов местного значения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</si>
  <si>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</si>
  <si>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</si>
  <si>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40 9 00 51200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</si>
  <si>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</si>
  <si>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</si>
  <si>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</si>
  <si>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</si>
  <si>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</si>
  <si>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01 2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</si>
  <si>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</si>
  <si>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08 5 01 00400</t>
  </si>
  <si>
    <t>приложению №4</t>
  </si>
  <si>
    <t>01 1 01 S1950</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</si>
  <si>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</si>
  <si>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</si>
  <si>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</si>
  <si>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</si>
  <si>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</si>
  <si>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</si>
  <si>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</si>
  <si>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</si>
  <si>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</si>
  <si>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</si>
  <si>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</si>
  <si>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</si>
  <si>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</si>
  <si>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</si>
  <si>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</si>
  <si>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</si>
  <si>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</si>
  <si>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</si>
  <si>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</si>
  <si>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</si>
  <si>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</si>
  <si>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</si>
  <si>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Основное мероприятие «Расходы на управление административно-хозяйственного обеспечения».</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</si>
  <si>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</si>
  <si>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</si>
  <si>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 xml:space="preserve">07 1 02 00890 </t>
  </si>
  <si>
    <t>07 1 02 00000</t>
  </si>
  <si>
    <t>Обеспечение деятельности МКУ «Управление административно-хозяйственного обеспечения»(Иные бюджетные ассигнования)</t>
  </si>
  <si>
    <t xml:space="preserve">"О районном бюджете  на 2023 год  и плановый период 2024 и 2025 годов". </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</si>
  <si>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2023 год  </t>
  </si>
  <si>
    <t>Сумма  2023г.</t>
  </si>
  <si>
    <t>01 3 01 S1950</t>
  </si>
  <si>
    <t>Сумма  2024г.</t>
  </si>
  <si>
    <t>Сумма  2025г.</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</si>
  <si>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муниципальном образовании «Лухский муниципальный район» на 2023-2025года.» </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</si>
  <si>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</si>
  <si>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</si>
  <si>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</si>
  <si>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</si>
  <si>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</si>
  <si>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04 3 01 L5191</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</si>
  <si>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</si>
  <si>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</si>
  <si>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</si>
  <si>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40 9 00 90050</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</si>
  <si>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</si>
  <si>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</si>
  <si>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</si>
  <si>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</si>
  <si>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</si>
  <si>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</si>
  <si>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детей(Иные бюджетные ассигнования).</t>
  </si>
  <si>
    <t xml:space="preserve">17 1 02 L5990  </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</si>
  <si>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</si>
  <si>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</si>
  <si>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</si>
  <si>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</si>
  <si>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</si>
  <si>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</si>
  <si>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</si>
  <si>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</si>
  <si>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</si>
  <si>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</si>
  <si>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организациях"(Закупка товаров, работ и услуг для государственных (муниципальных) нужд).</t>
  </si>
  <si>
    <t>01101S8900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</si>
  <si>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</si>
  <si>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</si>
  <si>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Расходы на исполнение судебных актов Лухского муниципального района(Капитальные вложения в объекты государственной (муниципальной) собственности)</t>
  </si>
  <si>
    <t>+609677</t>
  </si>
  <si>
    <t>+493233,97</t>
  </si>
  <si>
    <t>+874122</t>
  </si>
  <si>
    <t>-14175</t>
  </si>
  <si>
    <t>+14175</t>
  </si>
  <si>
    <t>+520000</t>
  </si>
  <si>
    <t>+78000</t>
  </si>
  <si>
    <t>+60000</t>
  </si>
  <si>
    <t>+138000</t>
  </si>
  <si>
    <t>+2350000</t>
  </si>
</sst>
</file>

<file path=xl/styles.xml><?xml version="1.0" encoding="utf-8"?>
<styleSheet xmlns="http://schemas.openxmlformats.org/spreadsheetml/2006/main">
  <fonts count="39">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33">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Border="1" applyAlignment="1">
      <alignment wrapText="1"/>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2" fillId="0" borderId="4" xfId="0" applyFont="1" applyBorder="1" applyAlignment="1">
      <alignment wrapText="1"/>
    </xf>
    <xf numFmtId="0" fontId="31" fillId="0" borderId="1" xfId="0" applyFont="1" applyBorder="1" applyAlignment="1">
      <alignment horizontal="left" wrapText="1"/>
    </xf>
    <xf numFmtId="0" fontId="31" fillId="0" borderId="1" xfId="0" applyFont="1" applyBorder="1" applyAlignment="1">
      <alignmen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2" fontId="4" fillId="0" borderId="0" xfId="0" applyNumberFormat="1" applyFont="1"/>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23" fillId="0" borderId="1" xfId="0" quotePrefix="1" applyFont="1" applyBorder="1" applyAlignment="1">
      <alignment horizontal="center"/>
    </xf>
    <xf numFmtId="0" fontId="37" fillId="0" borderId="1" xfId="0" applyFont="1" applyBorder="1" applyAlignment="1">
      <alignment horizontal="center" wrapText="1"/>
    </xf>
    <xf numFmtId="0" fontId="23" fillId="0" borderId="1" xfId="0" applyFont="1" applyFill="1" applyBorder="1" applyAlignment="1">
      <alignment horizontal="center"/>
    </xf>
    <xf numFmtId="2" fontId="3" fillId="2" borderId="1" xfId="36" applyNumberFormat="1" applyFont="1" applyFill="1" applyBorder="1" applyAlignment="1">
      <alignment horizontal="center" shrinkToFi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1" xfId="0" quotePrefix="1" applyFont="1" applyBorder="1" applyAlignment="1">
      <alignment horizontal="center" wrapText="1"/>
    </xf>
    <xf numFmtId="49" fontId="3" fillId="2" borderId="1" xfId="36" quotePrefix="1" applyNumberFormat="1" applyFont="1" applyFill="1" applyBorder="1" applyAlignment="1">
      <alignment horizontal="center" shrinkToFit="1"/>
    </xf>
    <xf numFmtId="0" fontId="28" fillId="0" borderId="4" xfId="0" quotePrefix="1" applyFont="1" applyBorder="1" applyAlignment="1">
      <alignment horizontal="center" wrapText="1"/>
    </xf>
    <xf numFmtId="0" fontId="37" fillId="0" borderId="4" xfId="0" quotePrefix="1" applyFont="1" applyBorder="1" applyAlignment="1">
      <alignment horizontal="center" wrapText="1"/>
    </xf>
    <xf numFmtId="0" fontId="23" fillId="0" borderId="4" xfId="0" quotePrefix="1" applyFont="1" applyBorder="1" applyAlignment="1">
      <alignment horizontal="center"/>
    </xf>
    <xf numFmtId="0" fontId="23" fillId="0" borderId="4" xfId="0" applyFont="1" applyBorder="1" applyAlignment="1">
      <alignment horizontal="center"/>
    </xf>
    <xf numFmtId="0" fontId="26" fillId="0" borderId="4" xfId="0" quotePrefix="1" applyFont="1" applyBorder="1" applyAlignment="1">
      <alignment horizontal="center" wrapText="1"/>
    </xf>
    <xf numFmtId="0" fontId="28" fillId="0" borderId="2" xfId="0" quotePrefix="1" applyFont="1" applyBorder="1" applyAlignment="1">
      <alignment horizontal="center" wrapText="1"/>
    </xf>
    <xf numFmtId="0" fontId="23" fillId="0" borderId="3" xfId="0" applyFont="1" applyBorder="1" applyAlignment="1">
      <alignment horizontal="center"/>
    </xf>
    <xf numFmtId="0" fontId="37" fillId="0" borderId="1" xfId="0" quotePrefix="1" applyFont="1" applyBorder="1" applyAlignment="1">
      <alignment horizontal="center" wrapText="1"/>
    </xf>
    <xf numFmtId="49" fontId="28" fillId="0" borderId="1" xfId="0" quotePrefix="1" applyNumberFormat="1" applyFont="1" applyBorder="1" applyAlignment="1">
      <alignment horizontal="center"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242"/>
  <sheetViews>
    <sheetView tabSelected="1" topLeftCell="A162" workbookViewId="0">
      <selection activeCell="D133" sqref="D133"/>
    </sheetView>
  </sheetViews>
  <sheetFormatPr defaultRowHeight="15"/>
  <cols>
    <col min="1" max="1" width="84.7109375" style="2" customWidth="1"/>
    <col min="2" max="2" width="19.28515625" style="2" customWidth="1"/>
    <col min="3" max="3" width="8.5703125" style="79" customWidth="1"/>
    <col min="4" max="4" width="21.7109375" style="79" customWidth="1"/>
    <col min="5" max="5" width="25" style="49" customWidth="1"/>
    <col min="6" max="6" width="22.85546875" style="2" hidden="1" customWidth="1"/>
    <col min="7" max="7" width="21.42578125" style="2" hidden="1" customWidth="1"/>
    <col min="8" max="8" width="10.28515625" style="2" bestFit="1" customWidth="1"/>
    <col min="9" max="16384" width="9.140625" style="2"/>
  </cols>
  <sheetData>
    <row r="1" spans="1:7" ht="15.75">
      <c r="A1" s="1"/>
      <c r="B1" s="1" t="s">
        <v>366</v>
      </c>
      <c r="C1" s="5"/>
      <c r="D1" s="5"/>
      <c r="E1" s="46"/>
    </row>
    <row r="2" spans="1:7" ht="15.75">
      <c r="A2" s="1"/>
      <c r="B2" s="1" t="s">
        <v>1</v>
      </c>
      <c r="C2" s="5"/>
      <c r="D2" s="5"/>
      <c r="E2" s="46"/>
    </row>
    <row r="3" spans="1:7" ht="15.75">
      <c r="A3" s="1"/>
      <c r="B3" s="1" t="s">
        <v>396</v>
      </c>
      <c r="C3" s="5"/>
      <c r="D3" s="5"/>
      <c r="E3" s="46"/>
    </row>
    <row r="4" spans="1:7" ht="15.75" customHeight="1">
      <c r="A4" s="1"/>
      <c r="B4" s="5"/>
      <c r="C4" s="5"/>
      <c r="D4" s="5"/>
      <c r="E4" s="2"/>
    </row>
    <row r="5" spans="1:7" ht="12.75" customHeight="1">
      <c r="A5" s="125" t="s">
        <v>397</v>
      </c>
      <c r="B5" s="125"/>
      <c r="C5" s="125"/>
      <c r="D5" s="110"/>
      <c r="E5" s="47"/>
    </row>
    <row r="6" spans="1:7" ht="67.5" customHeight="1">
      <c r="A6" s="125"/>
      <c r="B6" s="125"/>
      <c r="C6" s="125"/>
      <c r="D6" s="110"/>
      <c r="E6" s="47"/>
    </row>
    <row r="7" spans="1:7" ht="16.5" thickBot="1">
      <c r="A7" s="126"/>
      <c r="B7" s="126"/>
      <c r="C7" s="126"/>
      <c r="D7" s="111"/>
      <c r="E7" s="48"/>
    </row>
    <row r="8" spans="1:7" ht="56.25" customHeight="1">
      <c r="A8" s="129" t="s">
        <v>2</v>
      </c>
      <c r="B8" s="129" t="s">
        <v>3</v>
      </c>
      <c r="C8" s="131" t="s">
        <v>4</v>
      </c>
      <c r="D8" s="112"/>
      <c r="E8" s="127" t="s">
        <v>398</v>
      </c>
      <c r="F8" s="127" t="s">
        <v>400</v>
      </c>
      <c r="G8" s="127" t="s">
        <v>401</v>
      </c>
    </row>
    <row r="9" spans="1:7" ht="18.75" customHeight="1">
      <c r="A9" s="130"/>
      <c r="B9" s="130"/>
      <c r="C9" s="132"/>
      <c r="D9" s="113"/>
      <c r="E9" s="128"/>
      <c r="F9" s="128"/>
      <c r="G9" s="128"/>
    </row>
    <row r="10" spans="1:7" ht="58.5" customHeight="1">
      <c r="A10" s="6" t="s">
        <v>5</v>
      </c>
      <c r="B10" s="19" t="s">
        <v>20</v>
      </c>
      <c r="C10" s="70"/>
      <c r="D10" s="121"/>
      <c r="E10" s="83">
        <f>E11+E25+E51+E59+E62+E70+E74</f>
        <v>78308011.200000003</v>
      </c>
      <c r="F10" s="83">
        <f>F11+F25+F51+F59+F62+F70+F74</f>
        <v>65927670.61999999</v>
      </c>
      <c r="G10" s="83">
        <f>G11+G25+G51+G59+G62+G70+G74</f>
        <v>60733935.369999997</v>
      </c>
    </row>
    <row r="11" spans="1:7" ht="39.75" customHeight="1">
      <c r="A11" s="35" t="s">
        <v>174</v>
      </c>
      <c r="B11" s="8" t="s">
        <v>21</v>
      </c>
      <c r="C11" s="70"/>
      <c r="D11" s="70"/>
      <c r="E11" s="84">
        <f>E12</f>
        <v>22920586.360000003</v>
      </c>
      <c r="F11" s="84">
        <f t="shared" ref="F11:G11" si="0">F12</f>
        <v>15450498.220000001</v>
      </c>
      <c r="G11" s="84">
        <f t="shared" si="0"/>
        <v>15450498.220000001</v>
      </c>
    </row>
    <row r="12" spans="1:7" ht="36.75" customHeight="1">
      <c r="A12" s="9" t="s">
        <v>19</v>
      </c>
      <c r="B12" s="8" t="s">
        <v>22</v>
      </c>
      <c r="C12" s="70"/>
      <c r="D12" s="70">
        <v>-874122</v>
      </c>
      <c r="E12" s="80">
        <f>SUM(E13:E24)</f>
        <v>22920586.360000003</v>
      </c>
      <c r="F12" s="80">
        <f>SUM(F13:F23)</f>
        <v>15450498.220000001</v>
      </c>
      <c r="G12" s="80">
        <f>SUM(G13:G23)</f>
        <v>15450498.220000001</v>
      </c>
    </row>
    <row r="13" spans="1:7" ht="95.25" customHeight="1">
      <c r="A13" s="10" t="s">
        <v>23</v>
      </c>
      <c r="B13" s="8" t="s">
        <v>24</v>
      </c>
      <c r="C13" s="70">
        <v>100</v>
      </c>
      <c r="D13" s="107"/>
      <c r="E13" s="80">
        <v>5916143</v>
      </c>
      <c r="F13" s="99">
        <v>6524274</v>
      </c>
      <c r="G13" s="99">
        <v>6524274</v>
      </c>
    </row>
    <row r="14" spans="1:7" ht="57.75" customHeight="1">
      <c r="A14" s="10" t="s">
        <v>179</v>
      </c>
      <c r="B14" s="8" t="s">
        <v>25</v>
      </c>
      <c r="C14" s="70">
        <v>200</v>
      </c>
      <c r="D14" s="70">
        <v>-779919</v>
      </c>
      <c r="E14" s="100">
        <v>3974073.55</v>
      </c>
      <c r="F14" s="99">
        <v>2504104.84</v>
      </c>
      <c r="G14" s="99">
        <v>2504104.84</v>
      </c>
    </row>
    <row r="15" spans="1:7" ht="41.25" customHeight="1">
      <c r="A15" s="10" t="s">
        <v>26</v>
      </c>
      <c r="B15" s="8" t="s">
        <v>25</v>
      </c>
      <c r="C15" s="70">
        <v>800</v>
      </c>
      <c r="D15" s="70"/>
      <c r="E15" s="80">
        <v>5000</v>
      </c>
      <c r="F15" s="95">
        <v>16000</v>
      </c>
      <c r="G15" s="95">
        <v>16000</v>
      </c>
    </row>
    <row r="16" spans="1:7" ht="73.5" customHeight="1">
      <c r="A16" s="11" t="s">
        <v>373</v>
      </c>
      <c r="B16" s="8" t="s">
        <v>27</v>
      </c>
      <c r="C16" s="70">
        <v>200</v>
      </c>
      <c r="D16" s="114" t="s">
        <v>437</v>
      </c>
      <c r="E16" s="80">
        <v>507696.97</v>
      </c>
      <c r="F16" s="95">
        <v>318000</v>
      </c>
      <c r="G16" s="95">
        <v>318000</v>
      </c>
    </row>
    <row r="17" spans="1:7" ht="59.25" customHeight="1">
      <c r="A17" s="10" t="s">
        <v>180</v>
      </c>
      <c r="B17" s="8" t="s">
        <v>28</v>
      </c>
      <c r="C17" s="70">
        <v>200</v>
      </c>
      <c r="D17" s="70"/>
      <c r="E17" s="80">
        <v>199380</v>
      </c>
      <c r="F17" s="95">
        <v>210600</v>
      </c>
      <c r="G17" s="95">
        <v>210600</v>
      </c>
    </row>
    <row r="18" spans="1:7" ht="151.5" customHeight="1">
      <c r="A18" s="12" t="s">
        <v>29</v>
      </c>
      <c r="B18" s="8" t="s">
        <v>30</v>
      </c>
      <c r="C18" s="70">
        <v>200</v>
      </c>
      <c r="D18" s="70"/>
      <c r="E18" s="80">
        <v>162216</v>
      </c>
      <c r="F18" s="95">
        <v>162216</v>
      </c>
      <c r="G18" s="95">
        <v>162216</v>
      </c>
    </row>
    <row r="19" spans="1:7" ht="113.25" customHeight="1">
      <c r="A19" s="13" t="s">
        <v>31</v>
      </c>
      <c r="B19" s="8" t="s">
        <v>32</v>
      </c>
      <c r="C19" s="70">
        <v>300</v>
      </c>
      <c r="D19" s="70"/>
      <c r="E19" s="80">
        <v>174827.66</v>
      </c>
      <c r="F19" s="95">
        <v>276511.38</v>
      </c>
      <c r="G19" s="95">
        <v>276511.38</v>
      </c>
    </row>
    <row r="20" spans="1:7" ht="185.25" customHeight="1">
      <c r="A20" s="13" t="s">
        <v>358</v>
      </c>
      <c r="B20" s="8" t="s">
        <v>33</v>
      </c>
      <c r="C20" s="70">
        <v>100</v>
      </c>
      <c r="D20" s="70"/>
      <c r="E20" s="80">
        <v>5447333</v>
      </c>
      <c r="F20" s="95">
        <v>5412074</v>
      </c>
      <c r="G20" s="95">
        <v>5412074</v>
      </c>
    </row>
    <row r="21" spans="1:7" ht="150" customHeight="1">
      <c r="A21" s="31" t="s">
        <v>359</v>
      </c>
      <c r="B21" s="68" t="s">
        <v>33</v>
      </c>
      <c r="C21" s="70">
        <v>200</v>
      </c>
      <c r="D21" s="70"/>
      <c r="E21" s="80">
        <v>26718</v>
      </c>
      <c r="F21" s="95">
        <v>26718</v>
      </c>
      <c r="G21" s="95">
        <v>26718</v>
      </c>
    </row>
    <row r="22" spans="1:7" ht="409.5" customHeight="1">
      <c r="A22" s="31" t="s">
        <v>433</v>
      </c>
      <c r="B22" s="96" t="s">
        <v>434</v>
      </c>
      <c r="C22" s="107">
        <v>300</v>
      </c>
      <c r="D22" s="123"/>
      <c r="E22" s="80">
        <v>82955.75</v>
      </c>
      <c r="F22" s="95"/>
      <c r="G22" s="95"/>
    </row>
    <row r="23" spans="1:7" ht="78" customHeight="1">
      <c r="A23" s="31" t="s">
        <v>364</v>
      </c>
      <c r="B23" s="96" t="s">
        <v>367</v>
      </c>
      <c r="C23" s="70">
        <v>200</v>
      </c>
      <c r="D23" s="114"/>
      <c r="E23" s="80">
        <v>3393939.4</v>
      </c>
      <c r="F23" s="95"/>
      <c r="G23" s="95"/>
    </row>
    <row r="24" spans="1:7" ht="96" customHeight="1">
      <c r="A24" s="31" t="s">
        <v>431</v>
      </c>
      <c r="B24" s="122" t="s">
        <v>432</v>
      </c>
      <c r="C24" s="70">
        <v>200</v>
      </c>
      <c r="D24" s="114">
        <v>-587436.97</v>
      </c>
      <c r="E24" s="80">
        <v>3030303.03</v>
      </c>
      <c r="F24" s="95"/>
      <c r="G24" s="95"/>
    </row>
    <row r="25" spans="1:7" ht="37.5">
      <c r="A25" s="88" t="s">
        <v>175</v>
      </c>
      <c r="B25" s="26" t="s">
        <v>35</v>
      </c>
      <c r="C25" s="70"/>
      <c r="D25" s="114" t="s">
        <v>438</v>
      </c>
      <c r="E25" s="84">
        <f>E26</f>
        <v>49401166.82</v>
      </c>
      <c r="F25" s="84">
        <f t="shared" ref="F25:G25" si="1">F26</f>
        <v>46001265.239999995</v>
      </c>
      <c r="G25" s="84">
        <f t="shared" si="1"/>
        <v>40807529.990000002</v>
      </c>
    </row>
    <row r="26" spans="1:7" ht="40.5" customHeight="1">
      <c r="A26" s="10" t="s">
        <v>34</v>
      </c>
      <c r="B26" s="26" t="s">
        <v>36</v>
      </c>
      <c r="C26" s="70"/>
      <c r="D26" s="70"/>
      <c r="E26" s="80">
        <f>SUM(E27:E50)</f>
        <v>49401166.82</v>
      </c>
      <c r="F26" s="80">
        <f t="shared" ref="F26:G26" si="2">SUM(F27:F46)</f>
        <v>46001265.239999995</v>
      </c>
      <c r="G26" s="80">
        <f t="shared" si="2"/>
        <v>40807529.990000002</v>
      </c>
    </row>
    <row r="27" spans="1:7" ht="93.75">
      <c r="A27" s="10" t="s">
        <v>37</v>
      </c>
      <c r="B27" s="8" t="s">
        <v>38</v>
      </c>
      <c r="C27" s="70">
        <v>100</v>
      </c>
      <c r="D27" s="70"/>
      <c r="E27" s="80">
        <v>253766</v>
      </c>
      <c r="F27" s="95">
        <v>220753</v>
      </c>
      <c r="G27" s="95">
        <v>220753</v>
      </c>
    </row>
    <row r="28" spans="1:7" ht="56.25">
      <c r="A28" s="10" t="s">
        <v>181</v>
      </c>
      <c r="B28" s="8" t="s">
        <v>39</v>
      </c>
      <c r="C28" s="70">
        <v>200</v>
      </c>
      <c r="D28" s="114" t="s">
        <v>436</v>
      </c>
      <c r="E28" s="80">
        <v>6277333.8799999999</v>
      </c>
      <c r="F28" s="95">
        <v>4394976.5599999996</v>
      </c>
      <c r="G28" s="95">
        <v>3450485</v>
      </c>
    </row>
    <row r="29" spans="1:7" ht="75">
      <c r="A29" s="10" t="s">
        <v>40</v>
      </c>
      <c r="B29" s="8" t="s">
        <v>39</v>
      </c>
      <c r="C29" s="70">
        <v>600</v>
      </c>
      <c r="D29" s="114"/>
      <c r="E29" s="80">
        <v>4932200</v>
      </c>
      <c r="F29" s="95">
        <v>4852200</v>
      </c>
      <c r="G29" s="95">
        <v>3852200</v>
      </c>
    </row>
    <row r="30" spans="1:7" ht="37.5">
      <c r="A30" s="10" t="s">
        <v>41</v>
      </c>
      <c r="B30" s="8" t="s">
        <v>39</v>
      </c>
      <c r="C30" s="70">
        <v>800</v>
      </c>
      <c r="D30" s="70"/>
      <c r="E30" s="80">
        <v>6000</v>
      </c>
      <c r="F30" s="95">
        <v>15000</v>
      </c>
      <c r="G30" s="95">
        <v>15000</v>
      </c>
    </row>
    <row r="31" spans="1:7" ht="80.25" customHeight="1">
      <c r="A31" s="7" t="s">
        <v>379</v>
      </c>
      <c r="B31" s="8" t="s">
        <v>42</v>
      </c>
      <c r="C31" s="70">
        <v>200</v>
      </c>
      <c r="D31" s="107">
        <v>264445</v>
      </c>
      <c r="E31" s="80">
        <v>934445</v>
      </c>
      <c r="F31" s="95">
        <v>420000</v>
      </c>
      <c r="G31" s="95">
        <v>420000</v>
      </c>
    </row>
    <row r="32" spans="1:7" ht="75">
      <c r="A32" s="9" t="s">
        <v>374</v>
      </c>
      <c r="B32" s="8" t="s">
        <v>42</v>
      </c>
      <c r="C32" s="70">
        <v>600</v>
      </c>
      <c r="D32" s="70"/>
      <c r="E32" s="80">
        <v>700000</v>
      </c>
      <c r="F32" s="95">
        <v>700000</v>
      </c>
      <c r="G32" s="95">
        <v>90149</v>
      </c>
    </row>
    <row r="33" spans="1:7" ht="56.25">
      <c r="A33" s="10" t="s">
        <v>182</v>
      </c>
      <c r="B33" s="8" t="s">
        <v>43</v>
      </c>
      <c r="C33" s="70">
        <v>200</v>
      </c>
      <c r="D33" s="114"/>
      <c r="E33" s="80">
        <v>263424</v>
      </c>
      <c r="F33" s="95">
        <v>182400</v>
      </c>
      <c r="G33" s="95">
        <v>182400</v>
      </c>
    </row>
    <row r="34" spans="1:7" ht="56.25">
      <c r="A34" s="10" t="s">
        <v>171</v>
      </c>
      <c r="B34" s="8" t="s">
        <v>43</v>
      </c>
      <c r="C34" s="70">
        <v>600</v>
      </c>
      <c r="D34" s="70"/>
      <c r="E34" s="80">
        <v>90132</v>
      </c>
      <c r="F34" s="95">
        <v>62400</v>
      </c>
      <c r="G34" s="95">
        <v>62400</v>
      </c>
    </row>
    <row r="35" spans="1:7" ht="94.5" customHeight="1">
      <c r="A35" s="14" t="s">
        <v>380</v>
      </c>
      <c r="B35" s="8" t="s">
        <v>44</v>
      </c>
      <c r="C35" s="70">
        <v>200</v>
      </c>
      <c r="D35" s="70"/>
      <c r="E35" s="80">
        <v>34500</v>
      </c>
      <c r="F35" s="95">
        <v>51030</v>
      </c>
      <c r="G35" s="95">
        <v>51030</v>
      </c>
    </row>
    <row r="36" spans="1:7" ht="93.75">
      <c r="A36" s="15" t="s">
        <v>375</v>
      </c>
      <c r="B36" s="8" t="s">
        <v>172</v>
      </c>
      <c r="C36" s="70">
        <v>600</v>
      </c>
      <c r="D36" s="70"/>
      <c r="E36" s="80">
        <v>90278</v>
      </c>
      <c r="F36" s="95">
        <v>101015.43</v>
      </c>
      <c r="G36" s="95">
        <v>101012.43</v>
      </c>
    </row>
    <row r="37" spans="1:7" ht="231" customHeight="1">
      <c r="A37" s="25" t="s">
        <v>45</v>
      </c>
      <c r="B37" s="8" t="s">
        <v>46</v>
      </c>
      <c r="C37" s="70">
        <v>100</v>
      </c>
      <c r="D37" s="70"/>
      <c r="E37" s="80">
        <v>15526691.5</v>
      </c>
      <c r="F37" s="95">
        <v>15611014</v>
      </c>
      <c r="G37" s="95">
        <v>15611014</v>
      </c>
    </row>
    <row r="38" spans="1:7" ht="187.5">
      <c r="A38" s="25" t="s">
        <v>183</v>
      </c>
      <c r="B38" s="8" t="s">
        <v>46</v>
      </c>
      <c r="C38" s="70">
        <v>200</v>
      </c>
      <c r="D38" s="70"/>
      <c r="E38" s="80">
        <v>182377</v>
      </c>
      <c r="F38" s="95">
        <v>182377</v>
      </c>
      <c r="G38" s="95">
        <v>182377</v>
      </c>
    </row>
    <row r="39" spans="1:7" ht="185.25" customHeight="1">
      <c r="A39" s="16" t="s">
        <v>47</v>
      </c>
      <c r="B39" s="8" t="s">
        <v>46</v>
      </c>
      <c r="C39" s="75" t="s">
        <v>17</v>
      </c>
      <c r="D39" s="75"/>
      <c r="E39" s="81">
        <v>15455393.75</v>
      </c>
      <c r="F39" s="95">
        <v>15465297</v>
      </c>
      <c r="G39" s="95">
        <v>15465297</v>
      </c>
    </row>
    <row r="40" spans="1:7" ht="116.25" customHeight="1">
      <c r="A40" s="15" t="s">
        <v>336</v>
      </c>
      <c r="B40" s="8" t="s">
        <v>337</v>
      </c>
      <c r="C40" s="70">
        <v>100</v>
      </c>
      <c r="D40" s="70"/>
      <c r="E40" s="81"/>
      <c r="F40" s="95">
        <v>1406160</v>
      </c>
      <c r="G40" s="95"/>
    </row>
    <row r="41" spans="1:7" ht="321.75" customHeight="1">
      <c r="A41" s="15" t="s">
        <v>423</v>
      </c>
      <c r="B41" s="8" t="s">
        <v>424</v>
      </c>
      <c r="C41" s="70">
        <v>100</v>
      </c>
      <c r="D41" s="114"/>
      <c r="E41" s="81">
        <v>1406160</v>
      </c>
      <c r="F41" s="95"/>
      <c r="G41" s="95"/>
    </row>
    <row r="42" spans="1:7" ht="97.5" customHeight="1">
      <c r="A42" s="15" t="s">
        <v>338</v>
      </c>
      <c r="B42" s="8" t="s">
        <v>337</v>
      </c>
      <c r="C42" s="70">
        <v>600</v>
      </c>
      <c r="D42" s="70"/>
      <c r="E42" s="81"/>
      <c r="F42" s="95">
        <v>859320</v>
      </c>
      <c r="G42" s="95"/>
    </row>
    <row r="43" spans="1:7" ht="261" customHeight="1">
      <c r="A43" s="15" t="s">
        <v>425</v>
      </c>
      <c r="B43" s="8" t="s">
        <v>424</v>
      </c>
      <c r="C43" s="70">
        <v>600</v>
      </c>
      <c r="D43" s="114"/>
      <c r="E43" s="81">
        <v>859320</v>
      </c>
      <c r="F43" s="95"/>
      <c r="G43" s="95"/>
    </row>
    <row r="44" spans="1:7" ht="131.25" customHeight="1">
      <c r="A44" s="15" t="s">
        <v>382</v>
      </c>
      <c r="B44" s="8" t="s">
        <v>347</v>
      </c>
      <c r="C44" s="70">
        <v>200</v>
      </c>
      <c r="D44" s="70"/>
      <c r="E44" s="80">
        <v>472728.64</v>
      </c>
      <c r="F44" s="95">
        <v>314416.05</v>
      </c>
      <c r="G44" s="95">
        <v>234836.06</v>
      </c>
    </row>
    <row r="45" spans="1:7" ht="138" customHeight="1">
      <c r="A45" s="15" t="s">
        <v>381</v>
      </c>
      <c r="B45" s="8" t="s">
        <v>347</v>
      </c>
      <c r="C45" s="70">
        <v>600</v>
      </c>
      <c r="D45" s="70"/>
      <c r="E45" s="80">
        <v>992729.64</v>
      </c>
      <c r="F45" s="95">
        <v>1162906.2</v>
      </c>
      <c r="G45" s="95">
        <v>868576.5</v>
      </c>
    </row>
    <row r="46" spans="1:7" ht="72.75" customHeight="1">
      <c r="A46" s="15" t="s">
        <v>362</v>
      </c>
      <c r="B46" s="96" t="s">
        <v>363</v>
      </c>
      <c r="C46" s="97" t="s">
        <v>17</v>
      </c>
      <c r="D46" s="97"/>
      <c r="E46" s="100">
        <v>505050.51</v>
      </c>
      <c r="F46" s="95"/>
      <c r="G46" s="95"/>
    </row>
    <row r="47" spans="1:7" ht="367.5" customHeight="1">
      <c r="A47" s="15" t="s">
        <v>410</v>
      </c>
      <c r="B47" s="106" t="s">
        <v>411</v>
      </c>
      <c r="C47" s="97" t="s">
        <v>18</v>
      </c>
      <c r="D47" s="97"/>
      <c r="E47" s="109">
        <v>138140.64000000001</v>
      </c>
      <c r="F47" s="95"/>
      <c r="G47" s="95"/>
    </row>
    <row r="48" spans="1:7" ht="372" customHeight="1">
      <c r="A48" s="15" t="s">
        <v>422</v>
      </c>
      <c r="B48" s="106" t="s">
        <v>411</v>
      </c>
      <c r="C48" s="97" t="s">
        <v>17</v>
      </c>
      <c r="D48" s="97"/>
      <c r="E48" s="109">
        <v>138140.64000000001</v>
      </c>
      <c r="F48" s="95"/>
      <c r="G48" s="95"/>
    </row>
    <row r="49" spans="1:7" ht="235.5" customHeight="1">
      <c r="A49" s="15" t="s">
        <v>430</v>
      </c>
      <c r="B49" s="8" t="s">
        <v>427</v>
      </c>
      <c r="C49" s="97" t="s">
        <v>428</v>
      </c>
      <c r="D49" s="115"/>
      <c r="E49" s="109">
        <v>71177.81</v>
      </c>
      <c r="F49" s="95"/>
      <c r="G49" s="95"/>
    </row>
    <row r="50" spans="1:7" ht="185.25" customHeight="1">
      <c r="A50" s="15" t="s">
        <v>426</v>
      </c>
      <c r="B50" s="44" t="s">
        <v>427</v>
      </c>
      <c r="C50" s="97" t="s">
        <v>17</v>
      </c>
      <c r="D50" s="115"/>
      <c r="E50" s="109">
        <v>71177.81</v>
      </c>
      <c r="F50" s="95"/>
      <c r="G50" s="95"/>
    </row>
    <row r="51" spans="1:7" ht="37.5">
      <c r="A51" s="41" t="s">
        <v>48</v>
      </c>
      <c r="B51" s="8" t="s">
        <v>50</v>
      </c>
      <c r="C51" s="75"/>
      <c r="D51" s="75"/>
      <c r="E51" s="84">
        <f>E52+E56</f>
        <v>2387415.02</v>
      </c>
      <c r="F51" s="84">
        <f t="shared" ref="F51:G51" si="3">F52+F56</f>
        <v>1433755.16</v>
      </c>
      <c r="G51" s="84">
        <f t="shared" si="3"/>
        <v>1433755.16</v>
      </c>
    </row>
    <row r="52" spans="1:7" ht="56.25">
      <c r="A52" s="29" t="s">
        <v>49</v>
      </c>
      <c r="B52" s="8" t="s">
        <v>51</v>
      </c>
      <c r="C52" s="75"/>
      <c r="D52" s="75"/>
      <c r="E52" s="81">
        <f>SUM(E53:E55)</f>
        <v>651658.29</v>
      </c>
      <c r="F52" s="81">
        <f t="shared" ref="F52:G52" si="4">SUM(F53:F54)</f>
        <v>0</v>
      </c>
      <c r="G52" s="81">
        <f t="shared" si="4"/>
        <v>0</v>
      </c>
    </row>
    <row r="53" spans="1:7" ht="95.25" customHeight="1">
      <c r="A53" s="14" t="s">
        <v>384</v>
      </c>
      <c r="B53" s="8" t="s">
        <v>351</v>
      </c>
      <c r="C53" s="70">
        <v>600</v>
      </c>
      <c r="D53" s="70"/>
      <c r="E53" s="80">
        <v>7819.9</v>
      </c>
      <c r="F53" s="95"/>
      <c r="G53" s="95"/>
    </row>
    <row r="54" spans="1:7" ht="116.25" customHeight="1">
      <c r="A54" s="14" t="s">
        <v>385</v>
      </c>
      <c r="B54" s="8" t="s">
        <v>252</v>
      </c>
      <c r="C54" s="70">
        <v>600</v>
      </c>
      <c r="D54" s="70"/>
      <c r="E54" s="80">
        <v>643838.39</v>
      </c>
      <c r="F54" s="95"/>
      <c r="G54" s="95"/>
    </row>
    <row r="55" spans="1:7" ht="74.25" customHeight="1">
      <c r="A55" s="14" t="s">
        <v>362</v>
      </c>
      <c r="B55" s="8" t="s">
        <v>399</v>
      </c>
      <c r="C55" s="70">
        <v>600</v>
      </c>
      <c r="D55" s="70"/>
      <c r="E55" s="80"/>
      <c r="F55" s="95"/>
      <c r="G55" s="95"/>
    </row>
    <row r="56" spans="1:7" ht="59.25" customHeight="1">
      <c r="A56" s="14" t="s">
        <v>386</v>
      </c>
      <c r="B56" s="8" t="s">
        <v>388</v>
      </c>
      <c r="C56" s="70"/>
      <c r="D56" s="70"/>
      <c r="E56" s="80">
        <f>E57+E58</f>
        <v>1735756.73</v>
      </c>
      <c r="F56" s="80">
        <f t="shared" ref="F56:G56" si="5">F57</f>
        <v>1433755.16</v>
      </c>
      <c r="G56" s="80">
        <f t="shared" si="5"/>
        <v>1433755.16</v>
      </c>
    </row>
    <row r="57" spans="1:7" ht="81" customHeight="1">
      <c r="A57" s="14" t="s">
        <v>387</v>
      </c>
      <c r="B57" s="8" t="s">
        <v>389</v>
      </c>
      <c r="C57" s="70">
        <v>600</v>
      </c>
      <c r="D57" s="114"/>
      <c r="E57" s="81">
        <v>1734756.73</v>
      </c>
      <c r="F57" s="95">
        <v>1433755.16</v>
      </c>
      <c r="G57" s="95">
        <v>1433755.16</v>
      </c>
    </row>
    <row r="58" spans="1:7" ht="54" customHeight="1">
      <c r="A58" s="14" t="s">
        <v>419</v>
      </c>
      <c r="B58" s="8" t="s">
        <v>389</v>
      </c>
      <c r="C58" s="70">
        <v>800</v>
      </c>
      <c r="D58" s="70"/>
      <c r="E58" s="81">
        <v>1000</v>
      </c>
      <c r="F58" s="95"/>
      <c r="G58" s="95"/>
    </row>
    <row r="59" spans="1:7" ht="18.75">
      <c r="A59" s="36" t="s">
        <v>53</v>
      </c>
      <c r="B59" s="8" t="s">
        <v>52</v>
      </c>
      <c r="C59" s="70"/>
      <c r="D59" s="70"/>
      <c r="E59" s="80">
        <f>E60</f>
        <v>2968187</v>
      </c>
      <c r="F59" s="80">
        <f t="shared" ref="F59:G59" si="6">F60</f>
        <v>2500000</v>
      </c>
      <c r="G59" s="80">
        <f t="shared" si="6"/>
        <v>2500000</v>
      </c>
    </row>
    <row r="60" spans="1:7" ht="56.25">
      <c r="A60" s="14" t="s">
        <v>55</v>
      </c>
      <c r="B60" s="8" t="s">
        <v>54</v>
      </c>
      <c r="C60" s="70"/>
      <c r="D60" s="70"/>
      <c r="E60" s="80">
        <f>E61</f>
        <v>2968187</v>
      </c>
      <c r="F60" s="80">
        <f t="shared" ref="F60:G60" si="7">F61</f>
        <v>2500000</v>
      </c>
      <c r="G60" s="80">
        <f t="shared" si="7"/>
        <v>2500000</v>
      </c>
    </row>
    <row r="61" spans="1:7" ht="75">
      <c r="A61" s="14" t="s">
        <v>56</v>
      </c>
      <c r="B61" s="8" t="s">
        <v>57</v>
      </c>
      <c r="C61" s="74" t="s">
        <v>17</v>
      </c>
      <c r="D61" s="74"/>
      <c r="E61" s="80">
        <v>2968187</v>
      </c>
      <c r="F61" s="95">
        <v>2500000</v>
      </c>
      <c r="G61" s="95">
        <v>2500000</v>
      </c>
    </row>
    <row r="62" spans="1:7" ht="37.5">
      <c r="A62" s="36" t="s">
        <v>58</v>
      </c>
      <c r="B62" s="8" t="s">
        <v>61</v>
      </c>
      <c r="C62" s="74"/>
      <c r="D62" s="74"/>
      <c r="E62" s="85">
        <f>E63</f>
        <v>480656</v>
      </c>
      <c r="F62" s="85">
        <f t="shared" ref="F62:G62" si="8">F63</f>
        <v>392152</v>
      </c>
      <c r="G62" s="85">
        <f t="shared" si="8"/>
        <v>392152</v>
      </c>
    </row>
    <row r="63" spans="1:7" ht="56.25">
      <c r="A63" s="14" t="s">
        <v>60</v>
      </c>
      <c r="B63" s="8" t="s">
        <v>59</v>
      </c>
      <c r="C63" s="74"/>
      <c r="D63" s="74"/>
      <c r="E63" s="85">
        <f>SUM(E64:E69)</f>
        <v>480656</v>
      </c>
      <c r="F63" s="85">
        <f t="shared" ref="F63:G63" si="9">SUM(F64:F69)</f>
        <v>392152</v>
      </c>
      <c r="G63" s="85">
        <f t="shared" si="9"/>
        <v>392152</v>
      </c>
    </row>
    <row r="64" spans="1:7" ht="75">
      <c r="A64" s="14" t="s">
        <v>184</v>
      </c>
      <c r="B64" s="8" t="s">
        <v>62</v>
      </c>
      <c r="C64" s="74" t="s">
        <v>18</v>
      </c>
      <c r="D64" s="74"/>
      <c r="E64" s="80">
        <v>84321</v>
      </c>
      <c r="F64" s="95">
        <v>32900</v>
      </c>
      <c r="G64" s="95">
        <v>32900</v>
      </c>
    </row>
    <row r="65" spans="1:7" ht="75">
      <c r="A65" s="14" t="s">
        <v>63</v>
      </c>
      <c r="B65" s="8" t="s">
        <v>62</v>
      </c>
      <c r="C65" s="74" t="s">
        <v>17</v>
      </c>
      <c r="D65" s="74"/>
      <c r="E65" s="80">
        <v>75980</v>
      </c>
      <c r="F65" s="95">
        <v>65000</v>
      </c>
      <c r="G65" s="95">
        <v>65000</v>
      </c>
    </row>
    <row r="66" spans="1:7" ht="78" customHeight="1">
      <c r="A66" s="13" t="s">
        <v>407</v>
      </c>
      <c r="B66" s="8" t="s">
        <v>207</v>
      </c>
      <c r="C66" s="74" t="s">
        <v>18</v>
      </c>
      <c r="D66" s="74" t="s">
        <v>439</v>
      </c>
      <c r="E66" s="80">
        <v>90720</v>
      </c>
      <c r="F66" s="95">
        <v>96348</v>
      </c>
      <c r="G66" s="95">
        <v>96348</v>
      </c>
    </row>
    <row r="67" spans="1:7" ht="76.5" customHeight="1">
      <c r="A67" s="13" t="s">
        <v>371</v>
      </c>
      <c r="B67" s="8" t="s">
        <v>207</v>
      </c>
      <c r="C67" s="74" t="s">
        <v>17</v>
      </c>
      <c r="D67" s="124" t="s">
        <v>440</v>
      </c>
      <c r="E67" s="80">
        <v>201285</v>
      </c>
      <c r="F67" s="95">
        <v>171864</v>
      </c>
      <c r="G67" s="95">
        <v>171864</v>
      </c>
    </row>
    <row r="68" spans="1:7" ht="94.5" customHeight="1">
      <c r="A68" s="34" t="s">
        <v>377</v>
      </c>
      <c r="B68" s="8" t="s">
        <v>173</v>
      </c>
      <c r="C68" s="74" t="s">
        <v>18</v>
      </c>
      <c r="D68" s="74"/>
      <c r="E68" s="80">
        <v>17010</v>
      </c>
      <c r="F68" s="95">
        <v>15624</v>
      </c>
      <c r="G68" s="95">
        <v>15624</v>
      </c>
    </row>
    <row r="69" spans="1:7" ht="93.75" customHeight="1">
      <c r="A69" s="34" t="s">
        <v>196</v>
      </c>
      <c r="B69" s="8" t="s">
        <v>173</v>
      </c>
      <c r="C69" s="74" t="s">
        <v>17</v>
      </c>
      <c r="D69" s="74"/>
      <c r="E69" s="80">
        <v>11340</v>
      </c>
      <c r="F69" s="95">
        <v>10416</v>
      </c>
      <c r="G69" s="95">
        <v>10416</v>
      </c>
    </row>
    <row r="70" spans="1:7" ht="37.5">
      <c r="A70" s="35" t="s">
        <v>64</v>
      </c>
      <c r="B70" s="8" t="s">
        <v>65</v>
      </c>
      <c r="C70" s="70"/>
      <c r="D70" s="70"/>
      <c r="E70" s="85">
        <f>E71</f>
        <v>51500</v>
      </c>
      <c r="F70" s="85">
        <f t="shared" ref="F70:G71" si="10">F71</f>
        <v>51500</v>
      </c>
      <c r="G70" s="85">
        <f t="shared" si="10"/>
        <v>51500</v>
      </c>
    </row>
    <row r="71" spans="1:7" ht="56.25">
      <c r="A71" s="10" t="s">
        <v>66</v>
      </c>
      <c r="B71" s="8" t="s">
        <v>67</v>
      </c>
      <c r="C71" s="70"/>
      <c r="D71" s="70"/>
      <c r="E71" s="85">
        <f>E72+E73</f>
        <v>51500</v>
      </c>
      <c r="F71" s="85">
        <f t="shared" si="10"/>
        <v>51500</v>
      </c>
      <c r="G71" s="85">
        <f t="shared" si="10"/>
        <v>51500</v>
      </c>
    </row>
    <row r="72" spans="1:7" ht="75">
      <c r="A72" s="17" t="s">
        <v>185</v>
      </c>
      <c r="B72" s="8" t="s">
        <v>68</v>
      </c>
      <c r="C72" s="70">
        <v>200</v>
      </c>
      <c r="D72" s="70"/>
      <c r="E72" s="80"/>
      <c r="F72" s="95">
        <v>51500</v>
      </c>
      <c r="G72" s="95">
        <v>51500</v>
      </c>
    </row>
    <row r="73" spans="1:7" ht="75">
      <c r="A73" s="17" t="s">
        <v>429</v>
      </c>
      <c r="B73" s="8" t="s">
        <v>68</v>
      </c>
      <c r="C73" s="70">
        <v>600</v>
      </c>
      <c r="D73" s="114"/>
      <c r="E73" s="80">
        <v>51500</v>
      </c>
      <c r="F73" s="95"/>
      <c r="G73" s="95"/>
    </row>
    <row r="74" spans="1:7" ht="37.5">
      <c r="A74" s="36" t="s">
        <v>69</v>
      </c>
      <c r="B74" s="8" t="s">
        <v>70</v>
      </c>
      <c r="C74" s="70"/>
      <c r="D74" s="70"/>
      <c r="E74" s="85">
        <f>E75</f>
        <v>98500</v>
      </c>
      <c r="F74" s="85">
        <f t="shared" ref="F74:G75" si="11">F75</f>
        <v>98500</v>
      </c>
      <c r="G74" s="85">
        <f t="shared" si="11"/>
        <v>98500</v>
      </c>
    </row>
    <row r="75" spans="1:7" ht="37.5">
      <c r="A75" s="29" t="s">
        <v>71</v>
      </c>
      <c r="B75" s="8" t="s">
        <v>72</v>
      </c>
      <c r="C75" s="70"/>
      <c r="D75" s="70"/>
      <c r="E75" s="85">
        <f>E76</f>
        <v>98500</v>
      </c>
      <c r="F75" s="85">
        <f t="shared" si="11"/>
        <v>98500</v>
      </c>
      <c r="G75" s="85">
        <f t="shared" si="11"/>
        <v>98500</v>
      </c>
    </row>
    <row r="76" spans="1:7" ht="75">
      <c r="A76" s="14" t="s">
        <v>186</v>
      </c>
      <c r="B76" s="8" t="s">
        <v>73</v>
      </c>
      <c r="C76" s="70">
        <v>200</v>
      </c>
      <c r="D76" s="70"/>
      <c r="E76" s="104">
        <v>98500</v>
      </c>
      <c r="F76" s="95">
        <v>98500</v>
      </c>
      <c r="G76" s="95">
        <v>98500</v>
      </c>
    </row>
    <row r="77" spans="1:7" ht="61.5" customHeight="1">
      <c r="A77" s="18" t="s">
        <v>6</v>
      </c>
      <c r="B77" s="19" t="s">
        <v>74</v>
      </c>
      <c r="C77" s="70"/>
      <c r="D77" s="114" t="s">
        <v>441</v>
      </c>
      <c r="E77" s="86">
        <f>E78+E84+E88+E96</f>
        <v>19063389</v>
      </c>
      <c r="F77" s="86">
        <f>F78+F84+F88+F96</f>
        <v>12017857</v>
      </c>
      <c r="G77" s="86">
        <f>G78+G84+G88+G96</f>
        <v>12017857</v>
      </c>
    </row>
    <row r="78" spans="1:7" ht="72.75" customHeight="1">
      <c r="A78" s="36" t="s">
        <v>75</v>
      </c>
      <c r="B78" s="8" t="s">
        <v>76</v>
      </c>
      <c r="C78" s="70"/>
      <c r="D78" s="70"/>
      <c r="E78" s="84">
        <f>SUM(E80:E83)</f>
        <v>5513860</v>
      </c>
      <c r="F78" s="84">
        <f>SUM(F80:F82)</f>
        <v>5400325</v>
      </c>
      <c r="G78" s="84">
        <f>SUM(G80:G82)</f>
        <v>5400325</v>
      </c>
    </row>
    <row r="79" spans="1:7" ht="72.75" customHeight="1">
      <c r="A79" s="14" t="s">
        <v>77</v>
      </c>
      <c r="B79" s="8" t="s">
        <v>78</v>
      </c>
      <c r="C79" s="70"/>
      <c r="D79" s="70"/>
      <c r="E79" s="84">
        <f>SUM(E80:E83)</f>
        <v>5513860</v>
      </c>
      <c r="F79" s="84">
        <f>SUM(F80:F82)</f>
        <v>5400325</v>
      </c>
      <c r="G79" s="84">
        <f>SUM(G80:G82)</f>
        <v>5400325</v>
      </c>
    </row>
    <row r="80" spans="1:7" ht="113.25" customHeight="1">
      <c r="A80" s="14" t="s">
        <v>79</v>
      </c>
      <c r="B80" s="8" t="s">
        <v>80</v>
      </c>
      <c r="C80" s="70">
        <v>100</v>
      </c>
      <c r="D80" s="70"/>
      <c r="E80" s="80">
        <v>4762019</v>
      </c>
      <c r="F80" s="95">
        <v>4759707</v>
      </c>
      <c r="G80" s="95">
        <v>4759707</v>
      </c>
    </row>
    <row r="81" spans="1:7" ht="75.75" customHeight="1">
      <c r="A81" s="14" t="s">
        <v>187</v>
      </c>
      <c r="B81" s="8" t="s">
        <v>80</v>
      </c>
      <c r="C81" s="70">
        <v>200</v>
      </c>
      <c r="D81" s="70"/>
      <c r="E81" s="80">
        <v>657460</v>
      </c>
      <c r="F81" s="95">
        <v>637998</v>
      </c>
      <c r="G81" s="95">
        <v>637998</v>
      </c>
    </row>
    <row r="82" spans="1:7" ht="61.5" customHeight="1">
      <c r="A82" s="14" t="s">
        <v>81</v>
      </c>
      <c r="B82" s="8" t="s">
        <v>80</v>
      </c>
      <c r="C82" s="70">
        <v>800</v>
      </c>
      <c r="D82" s="70"/>
      <c r="E82" s="80">
        <v>2620</v>
      </c>
      <c r="F82" s="95">
        <v>2620</v>
      </c>
      <c r="G82" s="95">
        <v>2620</v>
      </c>
    </row>
    <row r="83" spans="1:7" ht="126" customHeight="1">
      <c r="A83" s="14" t="s">
        <v>414</v>
      </c>
      <c r="B83" s="108" t="s">
        <v>415</v>
      </c>
      <c r="C83" s="107">
        <v>100</v>
      </c>
      <c r="D83" s="107"/>
      <c r="E83" s="80">
        <v>91761</v>
      </c>
      <c r="F83" s="95"/>
      <c r="G83" s="95"/>
    </row>
    <row r="84" spans="1:7" ht="75">
      <c r="A84" s="37" t="s">
        <v>82</v>
      </c>
      <c r="B84" s="8" t="s">
        <v>83</v>
      </c>
      <c r="C84" s="70"/>
      <c r="D84" s="70"/>
      <c r="E84" s="85">
        <f>E85</f>
        <v>6436129</v>
      </c>
      <c r="F84" s="85">
        <f t="shared" ref="F84:G84" si="12">F85</f>
        <v>3793532</v>
      </c>
      <c r="G84" s="85">
        <f t="shared" si="12"/>
        <v>3793532</v>
      </c>
    </row>
    <row r="85" spans="1:7" ht="93.75">
      <c r="A85" s="17" t="s">
        <v>84</v>
      </c>
      <c r="B85" s="8" t="s">
        <v>86</v>
      </c>
      <c r="C85" s="70"/>
      <c r="D85" s="70"/>
      <c r="E85" s="85">
        <f>E86+E87</f>
        <v>6436129</v>
      </c>
      <c r="F85" s="85">
        <f t="shared" ref="F85:G85" si="13">F86+F87</f>
        <v>3793532</v>
      </c>
      <c r="G85" s="85">
        <f t="shared" si="13"/>
        <v>3793532</v>
      </c>
    </row>
    <row r="86" spans="1:7" ht="75">
      <c r="A86" s="17" t="s">
        <v>87</v>
      </c>
      <c r="B86" s="8" t="s">
        <v>85</v>
      </c>
      <c r="C86" s="70">
        <v>600</v>
      </c>
      <c r="D86" s="70"/>
      <c r="E86" s="80">
        <v>4822055</v>
      </c>
      <c r="F86" s="95">
        <v>3793532</v>
      </c>
      <c r="G86" s="95">
        <v>3793532</v>
      </c>
    </row>
    <row r="87" spans="1:7" ht="75">
      <c r="A87" s="17" t="s">
        <v>311</v>
      </c>
      <c r="B87" s="8" t="s">
        <v>296</v>
      </c>
      <c r="C87" s="70">
        <v>600</v>
      </c>
      <c r="D87" s="70"/>
      <c r="E87" s="80">
        <v>1614074</v>
      </c>
      <c r="F87" s="95"/>
      <c r="G87" s="95"/>
    </row>
    <row r="88" spans="1:7" ht="56.25">
      <c r="A88" s="36" t="s">
        <v>88</v>
      </c>
      <c r="B88" s="8" t="s">
        <v>89</v>
      </c>
      <c r="C88" s="70"/>
      <c r="D88" s="70"/>
      <c r="E88" s="85">
        <f>E89+E92+E94</f>
        <v>4393400</v>
      </c>
      <c r="F88" s="85">
        <f>F89+F92+F94</f>
        <v>2324000</v>
      </c>
      <c r="G88" s="85">
        <f>G89+G92+G94</f>
        <v>2324000</v>
      </c>
    </row>
    <row r="89" spans="1:7" ht="56.25">
      <c r="A89" s="29" t="s">
        <v>90</v>
      </c>
      <c r="B89" s="8" t="s">
        <v>91</v>
      </c>
      <c r="C89" s="50"/>
      <c r="D89" s="50"/>
      <c r="E89" s="85">
        <f>E90+E91</f>
        <v>2540000</v>
      </c>
      <c r="F89" s="85">
        <f>F90+F91</f>
        <v>1220000</v>
      </c>
      <c r="G89" s="85">
        <f>G90+G91</f>
        <v>1220000</v>
      </c>
    </row>
    <row r="90" spans="1:7" ht="77.25" customHeight="1">
      <c r="A90" s="14" t="s">
        <v>323</v>
      </c>
      <c r="B90" s="8" t="s">
        <v>92</v>
      </c>
      <c r="C90" s="50">
        <v>200</v>
      </c>
      <c r="D90" s="50"/>
      <c r="E90" s="80">
        <v>2220000</v>
      </c>
      <c r="F90" s="95">
        <v>900000</v>
      </c>
      <c r="G90" s="95">
        <v>900000</v>
      </c>
    </row>
    <row r="91" spans="1:7" ht="56.25">
      <c r="A91" s="14" t="s">
        <v>322</v>
      </c>
      <c r="B91" s="8" t="s">
        <v>93</v>
      </c>
      <c r="C91" s="50">
        <v>200</v>
      </c>
      <c r="D91" s="50"/>
      <c r="E91" s="80">
        <v>320000</v>
      </c>
      <c r="F91" s="95">
        <v>320000</v>
      </c>
      <c r="G91" s="95">
        <v>320000</v>
      </c>
    </row>
    <row r="92" spans="1:7" ht="78" customHeight="1">
      <c r="A92" s="14" t="s">
        <v>206</v>
      </c>
      <c r="B92" s="8" t="s">
        <v>247</v>
      </c>
      <c r="C92" s="50"/>
      <c r="D92" s="50"/>
      <c r="E92" s="80">
        <f>E93</f>
        <v>1373400</v>
      </c>
      <c r="F92" s="80">
        <f t="shared" ref="F92:G92" si="14">F93</f>
        <v>864000</v>
      </c>
      <c r="G92" s="80">
        <f t="shared" si="14"/>
        <v>864000</v>
      </c>
    </row>
    <row r="93" spans="1:7" ht="117" customHeight="1">
      <c r="A93" s="56" t="s">
        <v>212</v>
      </c>
      <c r="B93" s="58" t="s">
        <v>248</v>
      </c>
      <c r="C93" s="50">
        <v>500</v>
      </c>
      <c r="D93" s="116"/>
      <c r="E93" s="80">
        <v>1373400</v>
      </c>
      <c r="F93" s="95">
        <v>864000</v>
      </c>
      <c r="G93" s="95">
        <v>864000</v>
      </c>
    </row>
    <row r="94" spans="1:7" ht="57" customHeight="1">
      <c r="A94" s="66" t="s">
        <v>281</v>
      </c>
      <c r="B94" s="58" t="s">
        <v>282</v>
      </c>
      <c r="C94" s="50"/>
      <c r="D94" s="50"/>
      <c r="E94" s="80">
        <f>E95</f>
        <v>480000</v>
      </c>
      <c r="F94" s="80">
        <f t="shared" ref="F94:G94" si="15">F95</f>
        <v>240000</v>
      </c>
      <c r="G94" s="80">
        <f t="shared" si="15"/>
        <v>240000</v>
      </c>
    </row>
    <row r="95" spans="1:7" ht="80.25" customHeight="1">
      <c r="A95" s="33" t="s">
        <v>370</v>
      </c>
      <c r="B95" s="58" t="s">
        <v>304</v>
      </c>
      <c r="C95" s="50">
        <v>500</v>
      </c>
      <c r="D95" s="116"/>
      <c r="E95" s="80">
        <v>480000</v>
      </c>
      <c r="F95" s="95">
        <v>240000</v>
      </c>
      <c r="G95" s="95">
        <v>240000</v>
      </c>
    </row>
    <row r="96" spans="1:7" ht="85.5" customHeight="1">
      <c r="A96" s="72" t="s">
        <v>318</v>
      </c>
      <c r="B96" s="58" t="s">
        <v>316</v>
      </c>
      <c r="C96" s="50"/>
      <c r="D96" s="116" t="s">
        <v>441</v>
      </c>
      <c r="E96" s="80">
        <f>E97</f>
        <v>2720000</v>
      </c>
      <c r="F96" s="80">
        <f>F97</f>
        <v>500000</v>
      </c>
      <c r="G96" s="80">
        <f>G97</f>
        <v>500000</v>
      </c>
    </row>
    <row r="97" spans="1:7" ht="75.75" customHeight="1">
      <c r="A97" s="71" t="s">
        <v>319</v>
      </c>
      <c r="B97" s="73" t="s">
        <v>320</v>
      </c>
      <c r="C97" s="50"/>
      <c r="D97" s="50"/>
      <c r="E97" s="80">
        <f>E98</f>
        <v>2720000</v>
      </c>
      <c r="F97" s="80">
        <f t="shared" ref="F97:G97" si="16">F98</f>
        <v>500000</v>
      </c>
      <c r="G97" s="80">
        <f t="shared" si="16"/>
        <v>500000</v>
      </c>
    </row>
    <row r="98" spans="1:7" ht="38.25" customHeight="1">
      <c r="A98" s="71" t="s">
        <v>329</v>
      </c>
      <c r="B98" s="96" t="s">
        <v>321</v>
      </c>
      <c r="C98" s="89">
        <v>800</v>
      </c>
      <c r="D98" s="117" t="s">
        <v>441</v>
      </c>
      <c r="E98" s="90">
        <v>2720000</v>
      </c>
      <c r="F98" s="95">
        <v>500000</v>
      </c>
      <c r="G98" s="95">
        <v>500000</v>
      </c>
    </row>
    <row r="99" spans="1:7" ht="56.25">
      <c r="A99" s="18" t="s">
        <v>7</v>
      </c>
      <c r="B99" s="19" t="s">
        <v>94</v>
      </c>
      <c r="C99" s="53"/>
      <c r="D99" s="120" t="s">
        <v>444</v>
      </c>
      <c r="E99" s="87">
        <f>E100</f>
        <v>721749.96</v>
      </c>
      <c r="F99" s="87">
        <f t="shared" ref="F99:G100" si="17">F100</f>
        <v>5043349.16</v>
      </c>
      <c r="G99" s="87">
        <f t="shared" si="17"/>
        <v>219271.16</v>
      </c>
    </row>
    <row r="100" spans="1:7" ht="56.25">
      <c r="A100" s="36" t="s">
        <v>95</v>
      </c>
      <c r="B100" s="8" t="s">
        <v>96</v>
      </c>
      <c r="C100" s="50"/>
      <c r="D100" s="50"/>
      <c r="E100" s="85">
        <f>E101</f>
        <v>721749.96</v>
      </c>
      <c r="F100" s="85">
        <f t="shared" si="17"/>
        <v>5043349.16</v>
      </c>
      <c r="G100" s="85">
        <f t="shared" si="17"/>
        <v>219271.16</v>
      </c>
    </row>
    <row r="101" spans="1:7" ht="56.25">
      <c r="A101" s="29" t="s">
        <v>97</v>
      </c>
      <c r="B101" s="8" t="s">
        <v>98</v>
      </c>
      <c r="C101" s="50"/>
      <c r="D101" s="50"/>
      <c r="E101" s="85">
        <f>SUM(E102:E108)</f>
        <v>721749.96</v>
      </c>
      <c r="F101" s="85">
        <f t="shared" ref="F101:G101" si="18">SUM(F102:F108)</f>
        <v>5043349.16</v>
      </c>
      <c r="G101" s="85">
        <f t="shared" si="18"/>
        <v>219271.16</v>
      </c>
    </row>
    <row r="102" spans="1:7" ht="75">
      <c r="A102" s="9" t="s">
        <v>188</v>
      </c>
      <c r="B102" s="8" t="s">
        <v>99</v>
      </c>
      <c r="C102" s="77">
        <v>200</v>
      </c>
      <c r="D102" s="77"/>
      <c r="E102" s="85">
        <v>50000</v>
      </c>
      <c r="F102" s="95">
        <v>50000</v>
      </c>
      <c r="G102" s="95">
        <v>50000</v>
      </c>
    </row>
    <row r="103" spans="1:7" ht="75">
      <c r="A103" s="9" t="s">
        <v>249</v>
      </c>
      <c r="B103" s="8" t="s">
        <v>250</v>
      </c>
      <c r="C103" s="77">
        <v>200</v>
      </c>
      <c r="D103" s="77"/>
      <c r="E103" s="85">
        <v>50000</v>
      </c>
      <c r="F103" s="95">
        <v>50000</v>
      </c>
      <c r="G103" s="95">
        <v>50000</v>
      </c>
    </row>
    <row r="104" spans="1:7" ht="112.5">
      <c r="A104" s="9" t="s">
        <v>220</v>
      </c>
      <c r="B104" s="8" t="s">
        <v>219</v>
      </c>
      <c r="C104" s="77">
        <v>500</v>
      </c>
      <c r="D104" s="118" t="s">
        <v>442</v>
      </c>
      <c r="E104" s="104">
        <v>158000</v>
      </c>
      <c r="F104" s="95">
        <v>66000</v>
      </c>
      <c r="G104" s="95">
        <v>66000</v>
      </c>
    </row>
    <row r="105" spans="1:7" ht="93.75">
      <c r="A105" s="16" t="s">
        <v>221</v>
      </c>
      <c r="B105" s="44" t="s">
        <v>224</v>
      </c>
      <c r="C105" s="50">
        <v>500</v>
      </c>
      <c r="D105" s="116" t="s">
        <v>443</v>
      </c>
      <c r="E105" s="80">
        <v>183000</v>
      </c>
      <c r="F105" s="95">
        <v>32000</v>
      </c>
      <c r="G105" s="95">
        <v>32000</v>
      </c>
    </row>
    <row r="106" spans="1:7" ht="94.5" customHeight="1">
      <c r="A106" s="17" t="s">
        <v>378</v>
      </c>
      <c r="B106" s="8" t="s">
        <v>100</v>
      </c>
      <c r="C106" s="70">
        <v>200</v>
      </c>
      <c r="D106" s="70"/>
      <c r="E106" s="80">
        <v>70161.960000000006</v>
      </c>
      <c r="F106" s="95">
        <v>21271.16</v>
      </c>
      <c r="G106" s="95">
        <v>21271.16</v>
      </c>
    </row>
    <row r="107" spans="1:7" ht="153" customHeight="1">
      <c r="A107" s="45" t="s">
        <v>284</v>
      </c>
      <c r="B107" s="8" t="s">
        <v>285</v>
      </c>
      <c r="C107" s="70">
        <v>200</v>
      </c>
      <c r="D107" s="70"/>
      <c r="E107" s="90">
        <f>'[1]приложение 6'!$D$96</f>
        <v>210588</v>
      </c>
      <c r="F107" s="95"/>
      <c r="G107" s="95"/>
    </row>
    <row r="108" spans="1:7" ht="96.75" customHeight="1">
      <c r="A108" s="45" t="s">
        <v>360</v>
      </c>
      <c r="B108" s="8" t="s">
        <v>361</v>
      </c>
      <c r="C108" s="77">
        <v>200</v>
      </c>
      <c r="D108" s="77"/>
      <c r="E108" s="85"/>
      <c r="F108" s="95">
        <v>4824078</v>
      </c>
      <c r="G108" s="95"/>
    </row>
    <row r="109" spans="1:7" ht="56.25">
      <c r="A109" s="43" t="s">
        <v>8</v>
      </c>
      <c r="B109" s="19" t="s">
        <v>101</v>
      </c>
      <c r="C109" s="69"/>
      <c r="D109" s="69"/>
      <c r="E109" s="86">
        <f>E110+E115</f>
        <v>2931874.55</v>
      </c>
      <c r="F109" s="86">
        <f t="shared" ref="F109:G109" si="19">F110+F115</f>
        <v>1856171</v>
      </c>
      <c r="G109" s="86">
        <f t="shared" si="19"/>
        <v>1856171</v>
      </c>
    </row>
    <row r="110" spans="1:7" ht="34.5" customHeight="1">
      <c r="A110" s="38" t="s">
        <v>176</v>
      </c>
      <c r="B110" s="8" t="s">
        <v>102</v>
      </c>
      <c r="C110" s="70"/>
      <c r="D110" s="70"/>
      <c r="E110" s="84">
        <f>E111</f>
        <v>261000</v>
      </c>
      <c r="F110" s="84">
        <f t="shared" ref="F110:G110" si="20">F111</f>
        <v>50000</v>
      </c>
      <c r="G110" s="84">
        <f t="shared" si="20"/>
        <v>50000</v>
      </c>
    </row>
    <row r="111" spans="1:7" ht="34.5" customHeight="1">
      <c r="A111" s="13" t="s">
        <v>103</v>
      </c>
      <c r="B111" s="8" t="s">
        <v>104</v>
      </c>
      <c r="C111" s="70"/>
      <c r="D111" s="70"/>
      <c r="E111" s="84">
        <f>E112+E114+E113</f>
        <v>261000</v>
      </c>
      <c r="F111" s="84">
        <f t="shared" ref="F111:G111" si="21">F112+F114+F113</f>
        <v>50000</v>
      </c>
      <c r="G111" s="84">
        <f t="shared" si="21"/>
        <v>50000</v>
      </c>
    </row>
    <row r="112" spans="1:7" ht="75">
      <c r="A112" s="17" t="s">
        <v>189</v>
      </c>
      <c r="B112" s="21" t="s">
        <v>326</v>
      </c>
      <c r="C112" s="70">
        <v>200</v>
      </c>
      <c r="D112" s="70"/>
      <c r="E112" s="80">
        <v>44253</v>
      </c>
      <c r="F112" s="80">
        <v>44253</v>
      </c>
      <c r="G112" s="80">
        <v>44253</v>
      </c>
    </row>
    <row r="113" spans="1:7" ht="93.75">
      <c r="A113" s="45" t="s">
        <v>341</v>
      </c>
      <c r="B113" s="21" t="s">
        <v>326</v>
      </c>
      <c r="C113" s="70">
        <v>600</v>
      </c>
      <c r="D113" s="70"/>
      <c r="E113" s="104">
        <v>211000</v>
      </c>
      <c r="F113" s="95"/>
      <c r="G113" s="95"/>
    </row>
    <row r="114" spans="1:7" ht="56.25">
      <c r="A114" s="45" t="s">
        <v>317</v>
      </c>
      <c r="B114" s="21" t="s">
        <v>327</v>
      </c>
      <c r="C114" s="70">
        <v>300</v>
      </c>
      <c r="D114" s="70"/>
      <c r="E114" s="80">
        <v>5747</v>
      </c>
      <c r="F114" s="80">
        <v>5747</v>
      </c>
      <c r="G114" s="80">
        <v>5747</v>
      </c>
    </row>
    <row r="115" spans="1:7" ht="37.5">
      <c r="A115" s="38" t="s">
        <v>201</v>
      </c>
      <c r="B115" s="21" t="s">
        <v>202</v>
      </c>
      <c r="C115" s="70"/>
      <c r="D115" s="70"/>
      <c r="E115" s="80">
        <f>E116+E121</f>
        <v>2670874.5499999998</v>
      </c>
      <c r="F115" s="80">
        <f>F116+F121</f>
        <v>1806171</v>
      </c>
      <c r="G115" s="80">
        <f>G116+G121</f>
        <v>1806171</v>
      </c>
    </row>
    <row r="116" spans="1:7" ht="37.5">
      <c r="A116" s="17" t="s">
        <v>204</v>
      </c>
      <c r="B116" s="8" t="s">
        <v>203</v>
      </c>
      <c r="C116" s="70"/>
      <c r="D116" s="70"/>
      <c r="E116" s="80">
        <f>SUM(E117:E120)</f>
        <v>558920.55000000005</v>
      </c>
      <c r="F116" s="80">
        <f>SUM(F117:F119)</f>
        <v>324371</v>
      </c>
      <c r="G116" s="80">
        <f>SUM(G117:G119)</f>
        <v>324371</v>
      </c>
    </row>
    <row r="117" spans="1:7" ht="75">
      <c r="A117" s="17" t="s">
        <v>208</v>
      </c>
      <c r="B117" s="21" t="s">
        <v>328</v>
      </c>
      <c r="C117" s="70">
        <v>600</v>
      </c>
      <c r="D117" s="70"/>
      <c r="E117" s="80">
        <v>326722</v>
      </c>
      <c r="F117" s="95">
        <v>322500</v>
      </c>
      <c r="G117" s="95">
        <v>322500</v>
      </c>
    </row>
    <row r="118" spans="1:7" ht="112.5" customHeight="1">
      <c r="A118" s="17" t="s">
        <v>232</v>
      </c>
      <c r="B118" s="21" t="s">
        <v>222</v>
      </c>
      <c r="C118" s="70">
        <v>600</v>
      </c>
      <c r="D118" s="70"/>
      <c r="E118" s="80">
        <v>201607</v>
      </c>
      <c r="F118" s="95"/>
      <c r="G118" s="95"/>
    </row>
    <row r="119" spans="1:7" ht="92.25" customHeight="1">
      <c r="A119" s="17" t="s">
        <v>372</v>
      </c>
      <c r="B119" s="57" t="s">
        <v>295</v>
      </c>
      <c r="C119" s="70">
        <v>600</v>
      </c>
      <c r="D119" s="70"/>
      <c r="E119" s="80">
        <v>2037</v>
      </c>
      <c r="F119" s="95">
        <v>1871</v>
      </c>
      <c r="G119" s="95">
        <v>1871</v>
      </c>
    </row>
    <row r="120" spans="1:7" ht="92.25" customHeight="1">
      <c r="A120" s="17" t="s">
        <v>409</v>
      </c>
      <c r="B120" s="57" t="s">
        <v>408</v>
      </c>
      <c r="C120" s="70">
        <v>600</v>
      </c>
      <c r="D120" s="70"/>
      <c r="E120" s="80">
        <v>28554.55</v>
      </c>
      <c r="F120" s="95"/>
      <c r="G120" s="95"/>
    </row>
    <row r="121" spans="1:7" ht="72.75" customHeight="1">
      <c r="A121" s="17" t="s">
        <v>233</v>
      </c>
      <c r="B121" s="57" t="s">
        <v>234</v>
      </c>
      <c r="C121" s="70"/>
      <c r="D121" s="70"/>
      <c r="E121" s="80">
        <f>SUM(E122:E124)</f>
        <v>2111954</v>
      </c>
      <c r="F121" s="80">
        <f t="shared" ref="F121:G121" si="22">SUM(F122:F124)</f>
        <v>1481800</v>
      </c>
      <c r="G121" s="80">
        <f t="shared" si="22"/>
        <v>1481800</v>
      </c>
    </row>
    <row r="122" spans="1:7" ht="115.5" customHeight="1">
      <c r="A122" s="17" t="s">
        <v>205</v>
      </c>
      <c r="B122" s="57" t="s">
        <v>235</v>
      </c>
      <c r="C122" s="70">
        <v>600</v>
      </c>
      <c r="D122" s="70"/>
      <c r="E122" s="80">
        <v>1448634</v>
      </c>
      <c r="F122" s="95">
        <v>1449709</v>
      </c>
      <c r="G122" s="95">
        <v>1449709</v>
      </c>
    </row>
    <row r="123" spans="1:7" ht="100.5" customHeight="1">
      <c r="A123" s="17" t="s">
        <v>372</v>
      </c>
      <c r="B123" s="57" t="s">
        <v>236</v>
      </c>
      <c r="C123" s="70">
        <v>600</v>
      </c>
      <c r="D123" s="70"/>
      <c r="E123" s="80">
        <v>33166</v>
      </c>
      <c r="F123" s="95">
        <v>32091</v>
      </c>
      <c r="G123" s="95">
        <v>32091</v>
      </c>
    </row>
    <row r="124" spans="1:7" ht="99" customHeight="1">
      <c r="A124" s="17" t="s">
        <v>350</v>
      </c>
      <c r="B124" s="57" t="s">
        <v>237</v>
      </c>
      <c r="C124" s="70">
        <v>600</v>
      </c>
      <c r="D124" s="70"/>
      <c r="E124" s="80">
        <v>630154</v>
      </c>
      <c r="F124" s="95"/>
      <c r="G124" s="95"/>
    </row>
    <row r="125" spans="1:7" ht="75">
      <c r="A125" s="18" t="s">
        <v>9</v>
      </c>
      <c r="B125" s="19" t="s">
        <v>105</v>
      </c>
      <c r="C125" s="70"/>
      <c r="D125" s="114"/>
      <c r="E125" s="86">
        <f>E126+E130</f>
        <v>13637881.1</v>
      </c>
      <c r="F125" s="86">
        <f t="shared" ref="F125:G125" si="23">F126+F130</f>
        <v>6766500</v>
      </c>
      <c r="G125" s="86">
        <f t="shared" si="23"/>
        <v>6766500</v>
      </c>
    </row>
    <row r="126" spans="1:7" ht="57.75" customHeight="1">
      <c r="A126" s="36" t="s">
        <v>209</v>
      </c>
      <c r="B126" s="8" t="s">
        <v>106</v>
      </c>
      <c r="C126" s="50"/>
      <c r="D126" s="50"/>
      <c r="E126" s="84">
        <f>E127</f>
        <v>8807881.0999999996</v>
      </c>
      <c r="F126" s="84">
        <f t="shared" ref="F126:G126" si="24">F127</f>
        <v>5526500</v>
      </c>
      <c r="G126" s="84">
        <f t="shared" si="24"/>
        <v>5526500</v>
      </c>
    </row>
    <row r="127" spans="1:7" ht="57.75" customHeight="1">
      <c r="A127" s="29" t="s">
        <v>210</v>
      </c>
      <c r="B127" s="8" t="s">
        <v>107</v>
      </c>
      <c r="C127" s="50"/>
      <c r="D127" s="50"/>
      <c r="E127" s="84">
        <f>SUM(E128:E129)</f>
        <v>8807881.0999999996</v>
      </c>
      <c r="F127" s="84">
        <f t="shared" ref="F127:G127" si="25">SUM(F128:F129)</f>
        <v>5526500</v>
      </c>
      <c r="G127" s="84">
        <f t="shared" si="25"/>
        <v>5526500</v>
      </c>
    </row>
    <row r="128" spans="1:7" ht="77.25" customHeight="1">
      <c r="A128" s="22" t="s">
        <v>348</v>
      </c>
      <c r="B128" s="8" t="s">
        <v>349</v>
      </c>
      <c r="C128" s="50">
        <v>200</v>
      </c>
      <c r="D128" s="50">
        <v>-23500000</v>
      </c>
      <c r="E128" s="84">
        <v>1487741.9</v>
      </c>
      <c r="F128" s="95">
        <v>5526500</v>
      </c>
      <c r="G128" s="95">
        <v>5526500</v>
      </c>
    </row>
    <row r="129" spans="1:7" ht="112.5">
      <c r="A129" s="92" t="s">
        <v>383</v>
      </c>
      <c r="B129" s="8" t="s">
        <v>339</v>
      </c>
      <c r="C129" s="50">
        <v>200</v>
      </c>
      <c r="D129" s="116"/>
      <c r="E129" s="80">
        <v>7320139.2000000002</v>
      </c>
      <c r="F129" s="95"/>
      <c r="G129" s="95"/>
    </row>
    <row r="130" spans="1:7" ht="38.25" customHeight="1">
      <c r="A130" s="36" t="s">
        <v>177</v>
      </c>
      <c r="B130" s="8" t="s">
        <v>108</v>
      </c>
      <c r="C130" s="50"/>
      <c r="D130" s="50"/>
      <c r="E130" s="84">
        <f>E131</f>
        <v>4830000</v>
      </c>
      <c r="F130" s="84">
        <f t="shared" ref="F130:G131" si="26">F131</f>
        <v>1240000</v>
      </c>
      <c r="G130" s="84">
        <f t="shared" si="26"/>
        <v>1240000</v>
      </c>
    </row>
    <row r="131" spans="1:7" ht="38.25" customHeight="1">
      <c r="A131" s="33" t="s">
        <v>109</v>
      </c>
      <c r="B131" s="8" t="s">
        <v>110</v>
      </c>
      <c r="C131" s="50"/>
      <c r="D131" s="116"/>
      <c r="E131" s="84">
        <f>E132</f>
        <v>4830000</v>
      </c>
      <c r="F131" s="84">
        <f t="shared" si="26"/>
        <v>1240000</v>
      </c>
      <c r="G131" s="84">
        <f t="shared" si="26"/>
        <v>1240000</v>
      </c>
    </row>
    <row r="132" spans="1:7" ht="111" customHeight="1">
      <c r="A132" s="22" t="s">
        <v>211</v>
      </c>
      <c r="B132" s="8" t="s">
        <v>111</v>
      </c>
      <c r="C132" s="50">
        <v>500</v>
      </c>
      <c r="D132" s="116" t="s">
        <v>445</v>
      </c>
      <c r="E132" s="80">
        <v>4830000</v>
      </c>
      <c r="F132" s="95">
        <v>1240000</v>
      </c>
      <c r="G132" s="95">
        <v>1240000</v>
      </c>
    </row>
    <row r="133" spans="1:7" ht="56.25">
      <c r="A133" s="18" t="s">
        <v>10</v>
      </c>
      <c r="B133" s="19" t="s">
        <v>112</v>
      </c>
      <c r="C133" s="53"/>
      <c r="D133" s="53"/>
      <c r="E133" s="86">
        <f>E134+E137+E139+E143</f>
        <v>230000</v>
      </c>
      <c r="F133" s="86" t="e">
        <f>F134+F137+F139+F143</f>
        <v>#REF!</v>
      </c>
      <c r="G133" s="86" t="e">
        <f>G134+G137+G139+G143</f>
        <v>#REF!</v>
      </c>
    </row>
    <row r="134" spans="1:7" ht="56.25">
      <c r="A134" s="39" t="s">
        <v>113</v>
      </c>
      <c r="B134" s="8" t="s">
        <v>197</v>
      </c>
      <c r="C134" s="70"/>
      <c r="D134" s="70"/>
      <c r="E134" s="80">
        <f>E135</f>
        <v>30000</v>
      </c>
      <c r="F134" s="80" t="e">
        <f t="shared" ref="F134:G134" si="27">F135</f>
        <v>#REF!</v>
      </c>
      <c r="G134" s="80" t="e">
        <f t="shared" si="27"/>
        <v>#REF!</v>
      </c>
    </row>
    <row r="135" spans="1:7" ht="56.25">
      <c r="A135" s="20" t="s">
        <v>115</v>
      </c>
      <c r="B135" s="8" t="s">
        <v>198</v>
      </c>
      <c r="C135" s="50"/>
      <c r="D135" s="50"/>
      <c r="E135" s="80">
        <f>E136</f>
        <v>30000</v>
      </c>
      <c r="F135" s="80" t="e">
        <f>F136+#REF!</f>
        <v>#REF!</v>
      </c>
      <c r="G135" s="80" t="e">
        <f>G136+#REF!</f>
        <v>#REF!</v>
      </c>
    </row>
    <row r="136" spans="1:7" ht="72" customHeight="1">
      <c r="A136" s="14" t="s">
        <v>190</v>
      </c>
      <c r="B136" s="8" t="s">
        <v>199</v>
      </c>
      <c r="C136" s="50">
        <v>200</v>
      </c>
      <c r="D136" s="50"/>
      <c r="E136" s="80">
        <v>30000</v>
      </c>
      <c r="F136" s="80">
        <v>30000</v>
      </c>
      <c r="G136" s="80">
        <v>30000</v>
      </c>
    </row>
    <row r="137" spans="1:7" ht="36" customHeight="1">
      <c r="A137" s="37" t="s">
        <v>404</v>
      </c>
      <c r="B137" s="8" t="s">
        <v>116</v>
      </c>
      <c r="C137" s="69"/>
      <c r="D137" s="69"/>
      <c r="E137" s="80">
        <f t="shared" ref="E137:G137" si="28">E138</f>
        <v>0</v>
      </c>
      <c r="F137" s="80" t="e">
        <f t="shared" si="28"/>
        <v>#REF!</v>
      </c>
      <c r="G137" s="80" t="e">
        <f t="shared" si="28"/>
        <v>#REF!</v>
      </c>
    </row>
    <row r="138" spans="1:7" ht="36" customHeight="1">
      <c r="A138" s="28" t="s">
        <v>405</v>
      </c>
      <c r="B138" s="8" t="s">
        <v>114</v>
      </c>
      <c r="C138" s="69"/>
      <c r="D138" s="69"/>
      <c r="E138" s="80">
        <v>0</v>
      </c>
      <c r="F138" s="80" t="e">
        <f>#REF!</f>
        <v>#REF!</v>
      </c>
      <c r="G138" s="80" t="e">
        <f>#REF!</f>
        <v>#REF!</v>
      </c>
    </row>
    <row r="139" spans="1:7" ht="75">
      <c r="A139" s="36" t="s">
        <v>421</v>
      </c>
      <c r="B139" s="8" t="s">
        <v>117</v>
      </c>
      <c r="C139" s="70"/>
      <c r="D139" s="70"/>
      <c r="E139" s="80">
        <f>E140</f>
        <v>160000</v>
      </c>
      <c r="F139" s="80">
        <f t="shared" ref="F139:G139" si="29">F140</f>
        <v>150000</v>
      </c>
      <c r="G139" s="80">
        <f t="shared" si="29"/>
        <v>150000</v>
      </c>
    </row>
    <row r="140" spans="1:7" ht="75">
      <c r="A140" s="29" t="s">
        <v>406</v>
      </c>
      <c r="B140" s="8" t="s">
        <v>118</v>
      </c>
      <c r="C140" s="50"/>
      <c r="D140" s="50"/>
      <c r="E140" s="80">
        <f>E142+E141</f>
        <v>160000</v>
      </c>
      <c r="F140" s="80">
        <f>F142</f>
        <v>150000</v>
      </c>
      <c r="G140" s="80">
        <f>G142</f>
        <v>150000</v>
      </c>
    </row>
    <row r="141" spans="1:7" ht="56.25">
      <c r="A141" s="14" t="s">
        <v>418</v>
      </c>
      <c r="B141" s="8" t="s">
        <v>200</v>
      </c>
      <c r="C141" s="70">
        <v>200</v>
      </c>
      <c r="D141" s="70"/>
      <c r="E141" s="80">
        <v>10000</v>
      </c>
      <c r="F141" s="80"/>
      <c r="G141" s="80"/>
    </row>
    <row r="142" spans="1:7" ht="37.5">
      <c r="A142" s="14" t="s">
        <v>352</v>
      </c>
      <c r="B142" s="8" t="s">
        <v>200</v>
      </c>
      <c r="C142" s="50">
        <v>800</v>
      </c>
      <c r="D142" s="50"/>
      <c r="E142" s="80">
        <v>150000</v>
      </c>
      <c r="F142" s="80">
        <v>150000</v>
      </c>
      <c r="G142" s="80">
        <v>150000</v>
      </c>
    </row>
    <row r="143" spans="1:7" ht="37.5">
      <c r="A143" s="36" t="s">
        <v>305</v>
      </c>
      <c r="B143" s="8" t="s">
        <v>308</v>
      </c>
      <c r="C143" s="50"/>
      <c r="D143" s="50"/>
      <c r="E143" s="80">
        <f>E144</f>
        <v>40000</v>
      </c>
      <c r="F143" s="80">
        <f t="shared" ref="F143:G143" si="30">F144</f>
        <v>40000</v>
      </c>
      <c r="G143" s="80">
        <f t="shared" si="30"/>
        <v>40000</v>
      </c>
    </row>
    <row r="144" spans="1:7" ht="37.5">
      <c r="A144" s="10" t="s">
        <v>309</v>
      </c>
      <c r="B144" s="8" t="s">
        <v>307</v>
      </c>
      <c r="C144" s="50"/>
      <c r="D144" s="50"/>
      <c r="E144" s="80">
        <f>E145+E146</f>
        <v>40000</v>
      </c>
      <c r="F144" s="80">
        <f t="shared" ref="F144:G144" si="31">F145+F146</f>
        <v>40000</v>
      </c>
      <c r="G144" s="80">
        <f t="shared" si="31"/>
        <v>40000</v>
      </c>
    </row>
    <row r="145" spans="1:7" ht="37.5">
      <c r="A145" s="67" t="s">
        <v>310</v>
      </c>
      <c r="B145" s="8" t="s">
        <v>306</v>
      </c>
      <c r="C145" s="50">
        <v>300</v>
      </c>
      <c r="D145" s="50"/>
      <c r="E145" s="80">
        <v>20000</v>
      </c>
      <c r="F145" s="80">
        <v>20000</v>
      </c>
      <c r="G145" s="80">
        <v>20000</v>
      </c>
    </row>
    <row r="146" spans="1:7" ht="56.25">
      <c r="A146" s="67" t="s">
        <v>315</v>
      </c>
      <c r="B146" s="8" t="s">
        <v>312</v>
      </c>
      <c r="C146" s="50">
        <v>300</v>
      </c>
      <c r="D146" s="50"/>
      <c r="E146" s="80">
        <v>20000</v>
      </c>
      <c r="F146" s="80">
        <v>20000</v>
      </c>
      <c r="G146" s="80">
        <v>20000</v>
      </c>
    </row>
    <row r="147" spans="1:7" ht="75.75" customHeight="1">
      <c r="A147" s="18" t="s">
        <v>11</v>
      </c>
      <c r="B147" s="19" t="s">
        <v>119</v>
      </c>
      <c r="C147" s="53"/>
      <c r="D147" s="120"/>
      <c r="E147" s="87">
        <f>E148+E162+E165</f>
        <v>38695075.289999999</v>
      </c>
      <c r="F147" s="87">
        <f t="shared" ref="F147:G147" si="32">F148+F162+F165</f>
        <v>24896519.359999999</v>
      </c>
      <c r="G147" s="87">
        <f t="shared" si="32"/>
        <v>25046489.359999999</v>
      </c>
    </row>
    <row r="148" spans="1:7" ht="37.5">
      <c r="A148" s="35" t="s">
        <v>120</v>
      </c>
      <c r="B148" s="8" t="s">
        <v>121</v>
      </c>
      <c r="C148" s="50"/>
      <c r="D148" s="50"/>
      <c r="E148" s="85">
        <f>E149+E158</f>
        <v>38490075.289999999</v>
      </c>
      <c r="F148" s="85">
        <f t="shared" ref="F148:G148" si="33">F149+F158</f>
        <v>24726519.359999999</v>
      </c>
      <c r="G148" s="85">
        <f t="shared" si="33"/>
        <v>24876489.359999999</v>
      </c>
    </row>
    <row r="149" spans="1:7" ht="40.5" customHeight="1">
      <c r="A149" s="9" t="s">
        <v>353</v>
      </c>
      <c r="B149" s="8" t="s">
        <v>122</v>
      </c>
      <c r="C149" s="50"/>
      <c r="D149" s="50"/>
      <c r="E149" s="85">
        <f>SUM(E150:E157)</f>
        <v>29513698.289999999</v>
      </c>
      <c r="F149" s="85">
        <f t="shared" ref="F149:G149" si="34">SUM(F150:F157)</f>
        <v>19493250.359999999</v>
      </c>
      <c r="G149" s="85">
        <f t="shared" si="34"/>
        <v>18492905.359999999</v>
      </c>
    </row>
    <row r="150" spans="1:7" ht="112.5">
      <c r="A150" s="27" t="s">
        <v>354</v>
      </c>
      <c r="B150" s="8" t="s">
        <v>123</v>
      </c>
      <c r="C150" s="50">
        <v>100</v>
      </c>
      <c r="D150" s="50"/>
      <c r="E150" s="80">
        <v>24276125</v>
      </c>
      <c r="F150" s="95">
        <v>15406580</v>
      </c>
      <c r="G150" s="95">
        <v>14406235</v>
      </c>
    </row>
    <row r="151" spans="1:7" ht="75">
      <c r="A151" s="27" t="s">
        <v>355</v>
      </c>
      <c r="B151" s="8" t="s">
        <v>123</v>
      </c>
      <c r="C151" s="50">
        <v>200</v>
      </c>
      <c r="D151" s="116"/>
      <c r="E151" s="80">
        <v>2121770</v>
      </c>
      <c r="F151" s="95">
        <v>1683770</v>
      </c>
      <c r="G151" s="95">
        <v>1683770</v>
      </c>
    </row>
    <row r="152" spans="1:7" ht="55.5" customHeight="1">
      <c r="A152" s="23" t="s">
        <v>356</v>
      </c>
      <c r="B152" s="8" t="s">
        <v>123</v>
      </c>
      <c r="C152" s="50">
        <v>800</v>
      </c>
      <c r="D152" s="50"/>
      <c r="E152" s="80">
        <v>60000</v>
      </c>
      <c r="F152" s="95">
        <v>60000</v>
      </c>
      <c r="G152" s="95">
        <v>60000</v>
      </c>
    </row>
    <row r="153" spans="1:7" ht="95.25" customHeight="1">
      <c r="A153" s="17" t="s">
        <v>124</v>
      </c>
      <c r="B153" s="21" t="s">
        <v>125</v>
      </c>
      <c r="C153" s="70">
        <v>100</v>
      </c>
      <c r="D153" s="70"/>
      <c r="E153" s="80">
        <v>2297828</v>
      </c>
      <c r="F153" s="95">
        <v>1826243</v>
      </c>
      <c r="G153" s="95">
        <v>1826243</v>
      </c>
    </row>
    <row r="154" spans="1:7" ht="132.75" customHeight="1">
      <c r="A154" s="17" t="s">
        <v>178</v>
      </c>
      <c r="B154" s="8" t="s">
        <v>126</v>
      </c>
      <c r="C154" s="70">
        <v>100</v>
      </c>
      <c r="D154" s="70"/>
      <c r="E154" s="80">
        <v>271821.52</v>
      </c>
      <c r="F154" s="95"/>
      <c r="G154" s="95"/>
    </row>
    <row r="155" spans="1:7" ht="112.5">
      <c r="A155" s="14" t="s">
        <v>127</v>
      </c>
      <c r="B155" s="8" t="s">
        <v>128</v>
      </c>
      <c r="C155" s="50">
        <v>100</v>
      </c>
      <c r="D155" s="50"/>
      <c r="E155" s="80">
        <v>455245.68</v>
      </c>
      <c r="F155" s="95">
        <v>485625.07</v>
      </c>
      <c r="G155" s="95">
        <v>485625.07</v>
      </c>
    </row>
    <row r="156" spans="1:7" ht="75">
      <c r="A156" s="14" t="s">
        <v>340</v>
      </c>
      <c r="B156" s="8" t="s">
        <v>128</v>
      </c>
      <c r="C156" s="50">
        <v>200</v>
      </c>
      <c r="D156" s="50"/>
      <c r="E156" s="80">
        <v>26313.89</v>
      </c>
      <c r="F156" s="95">
        <v>26313.89</v>
      </c>
      <c r="G156" s="95">
        <v>26313.89</v>
      </c>
    </row>
    <row r="157" spans="1:7" ht="59.25" customHeight="1">
      <c r="A157" s="22" t="s">
        <v>191</v>
      </c>
      <c r="B157" s="8" t="s">
        <v>129</v>
      </c>
      <c r="C157" s="50">
        <v>200</v>
      </c>
      <c r="D157" s="50"/>
      <c r="E157" s="80">
        <v>4594.2</v>
      </c>
      <c r="F157" s="95">
        <v>4718.3999999999996</v>
      </c>
      <c r="G157" s="95">
        <v>4718.3999999999996</v>
      </c>
    </row>
    <row r="158" spans="1:7" ht="39" customHeight="1">
      <c r="A158" s="22" t="s">
        <v>390</v>
      </c>
      <c r="B158" s="96" t="s">
        <v>394</v>
      </c>
      <c r="C158" s="50"/>
      <c r="D158" s="50"/>
      <c r="E158" s="80">
        <f>SUM(E159:E161)</f>
        <v>8976377</v>
      </c>
      <c r="F158" s="80">
        <f t="shared" ref="F158:G158" si="35">SUM(F159:F161)</f>
        <v>5233269</v>
      </c>
      <c r="G158" s="80">
        <f t="shared" si="35"/>
        <v>6383584</v>
      </c>
    </row>
    <row r="159" spans="1:7" ht="102" customHeight="1">
      <c r="A159" s="22" t="s">
        <v>391</v>
      </c>
      <c r="B159" s="96" t="s">
        <v>393</v>
      </c>
      <c r="C159" s="89">
        <v>100</v>
      </c>
      <c r="D159" s="89"/>
      <c r="E159" s="80">
        <v>3926849</v>
      </c>
      <c r="F159" s="95">
        <v>4018739</v>
      </c>
      <c r="G159" s="95">
        <v>4018739</v>
      </c>
    </row>
    <row r="160" spans="1:7" ht="59.25" customHeight="1">
      <c r="A160" s="28" t="s">
        <v>392</v>
      </c>
      <c r="B160" s="96" t="s">
        <v>393</v>
      </c>
      <c r="C160" s="89">
        <v>200</v>
      </c>
      <c r="D160" s="117"/>
      <c r="E160" s="80">
        <v>4909528</v>
      </c>
      <c r="F160" s="95">
        <v>1074530</v>
      </c>
      <c r="G160" s="95">
        <v>2224845</v>
      </c>
    </row>
    <row r="161" spans="1:7" ht="40.5" customHeight="1">
      <c r="A161" s="98" t="s">
        <v>395</v>
      </c>
      <c r="B161" s="96" t="s">
        <v>393</v>
      </c>
      <c r="C161" s="89">
        <v>800</v>
      </c>
      <c r="D161" s="89"/>
      <c r="E161" s="80">
        <v>140000</v>
      </c>
      <c r="F161" s="95">
        <v>140000</v>
      </c>
      <c r="G161" s="95">
        <v>140000</v>
      </c>
    </row>
    <row r="162" spans="1:7" ht="37.5">
      <c r="A162" s="40" t="s">
        <v>130</v>
      </c>
      <c r="B162" s="8" t="s">
        <v>131</v>
      </c>
      <c r="C162" s="50"/>
      <c r="D162" s="50"/>
      <c r="E162" s="80">
        <f>E163</f>
        <v>20000</v>
      </c>
      <c r="F162" s="80">
        <f t="shared" ref="F162:G163" si="36">F163</f>
        <v>20000</v>
      </c>
      <c r="G162" s="80">
        <f t="shared" si="36"/>
        <v>20000</v>
      </c>
    </row>
    <row r="163" spans="1:7" ht="56.25">
      <c r="A163" s="32" t="s">
        <v>132</v>
      </c>
      <c r="B163" s="8" t="s">
        <v>133</v>
      </c>
      <c r="C163" s="50"/>
      <c r="D163" s="50"/>
      <c r="E163" s="80">
        <f>E164</f>
        <v>20000</v>
      </c>
      <c r="F163" s="80">
        <f t="shared" si="36"/>
        <v>20000</v>
      </c>
      <c r="G163" s="80">
        <f t="shared" si="36"/>
        <v>20000</v>
      </c>
    </row>
    <row r="164" spans="1:7" ht="56.25">
      <c r="A164" s="9" t="s">
        <v>134</v>
      </c>
      <c r="B164" s="8" t="s">
        <v>135</v>
      </c>
      <c r="C164" s="50">
        <v>200</v>
      </c>
      <c r="D164" s="50"/>
      <c r="E164" s="80">
        <v>20000</v>
      </c>
      <c r="F164" s="95">
        <v>20000</v>
      </c>
      <c r="G164" s="95">
        <v>20000</v>
      </c>
    </row>
    <row r="165" spans="1:7" ht="56.25">
      <c r="A165" s="42" t="s">
        <v>213</v>
      </c>
      <c r="B165" s="8" t="s">
        <v>214</v>
      </c>
      <c r="C165" s="50"/>
      <c r="D165" s="50"/>
      <c r="E165" s="80">
        <f>E166</f>
        <v>185000</v>
      </c>
      <c r="F165" s="80">
        <f t="shared" ref="F165:G166" si="37">F166</f>
        <v>150000</v>
      </c>
      <c r="G165" s="80">
        <f t="shared" si="37"/>
        <v>150000</v>
      </c>
    </row>
    <row r="166" spans="1:7" ht="56.25">
      <c r="A166" s="9" t="s">
        <v>215</v>
      </c>
      <c r="B166" s="8" t="s">
        <v>216</v>
      </c>
      <c r="C166" s="50"/>
      <c r="D166" s="50"/>
      <c r="E166" s="80">
        <f>E167</f>
        <v>185000</v>
      </c>
      <c r="F166" s="80">
        <f t="shared" si="37"/>
        <v>150000</v>
      </c>
      <c r="G166" s="80">
        <f t="shared" si="37"/>
        <v>150000</v>
      </c>
    </row>
    <row r="167" spans="1:7" ht="56.25">
      <c r="A167" s="9" t="s">
        <v>217</v>
      </c>
      <c r="B167" s="44" t="s">
        <v>218</v>
      </c>
      <c r="C167" s="50">
        <v>200</v>
      </c>
      <c r="D167" s="50"/>
      <c r="E167" s="80">
        <v>185000</v>
      </c>
      <c r="F167" s="95">
        <v>150000</v>
      </c>
      <c r="G167" s="95">
        <v>150000</v>
      </c>
    </row>
    <row r="168" spans="1:7" ht="56.25">
      <c r="A168" s="24" t="s">
        <v>12</v>
      </c>
      <c r="B168" s="19" t="s">
        <v>139</v>
      </c>
      <c r="C168" s="50"/>
      <c r="D168" s="116"/>
      <c r="E168" s="86">
        <f>E169+E179+E183+E173+E176+E186</f>
        <v>4216356.04</v>
      </c>
      <c r="F168" s="86">
        <f t="shared" ref="F168:G168" si="38">F169+F179+F183+F173+F176+F186</f>
        <v>2643587.02</v>
      </c>
      <c r="G168" s="86">
        <f t="shared" si="38"/>
        <v>2643587.02</v>
      </c>
    </row>
    <row r="169" spans="1:7" ht="56.25">
      <c r="A169" s="36" t="s">
        <v>136</v>
      </c>
      <c r="B169" s="8" t="s">
        <v>137</v>
      </c>
      <c r="C169" s="50"/>
      <c r="D169" s="50"/>
      <c r="E169" s="84">
        <f>E170</f>
        <v>2222000</v>
      </c>
      <c r="F169" s="84">
        <f t="shared" ref="F169:G169" si="39">F170</f>
        <v>2070500</v>
      </c>
      <c r="G169" s="84">
        <f t="shared" si="39"/>
        <v>2070500</v>
      </c>
    </row>
    <row r="170" spans="1:7" ht="56.25">
      <c r="A170" s="14" t="s">
        <v>138</v>
      </c>
      <c r="B170" s="8" t="s">
        <v>142</v>
      </c>
      <c r="C170" s="50"/>
      <c r="D170" s="50"/>
      <c r="E170" s="84">
        <f>E171+E172</f>
        <v>2222000</v>
      </c>
      <c r="F170" s="84">
        <f t="shared" ref="F170:G170" si="40">F171+F172</f>
        <v>2070500</v>
      </c>
      <c r="G170" s="84">
        <f t="shared" si="40"/>
        <v>2070500</v>
      </c>
    </row>
    <row r="171" spans="1:7" ht="62.25" customHeight="1">
      <c r="A171" s="14" t="s">
        <v>192</v>
      </c>
      <c r="B171" s="8" t="s">
        <v>141</v>
      </c>
      <c r="C171" s="50">
        <v>200</v>
      </c>
      <c r="D171" s="50"/>
      <c r="E171" s="84">
        <v>22000</v>
      </c>
      <c r="F171" s="95">
        <v>20500</v>
      </c>
      <c r="G171" s="95">
        <v>20500</v>
      </c>
    </row>
    <row r="172" spans="1:7" ht="54" customHeight="1">
      <c r="A172" s="14" t="s">
        <v>140</v>
      </c>
      <c r="B172" s="8" t="s">
        <v>141</v>
      </c>
      <c r="C172" s="50">
        <v>300</v>
      </c>
      <c r="D172" s="50"/>
      <c r="E172" s="80">
        <v>2200000</v>
      </c>
      <c r="F172" s="95">
        <v>2050000</v>
      </c>
      <c r="G172" s="95">
        <v>2050000</v>
      </c>
    </row>
    <row r="173" spans="1:7" ht="23.25" customHeight="1">
      <c r="A173" s="55" t="s">
        <v>243</v>
      </c>
      <c r="B173" s="8" t="s">
        <v>245</v>
      </c>
      <c r="C173" s="50"/>
      <c r="D173" s="50"/>
      <c r="E173" s="80">
        <f>E174</f>
        <v>50000</v>
      </c>
      <c r="F173" s="80">
        <f t="shared" ref="F173:G174" si="41">F174</f>
        <v>50000</v>
      </c>
      <c r="G173" s="80">
        <f t="shared" si="41"/>
        <v>50000</v>
      </c>
    </row>
    <row r="174" spans="1:7" ht="35.25" customHeight="1">
      <c r="A174" s="10" t="s">
        <v>244</v>
      </c>
      <c r="B174" s="8" t="s">
        <v>246</v>
      </c>
      <c r="C174" s="50"/>
      <c r="D174" s="50"/>
      <c r="E174" s="80">
        <f>E175</f>
        <v>50000</v>
      </c>
      <c r="F174" s="80">
        <f t="shared" si="41"/>
        <v>50000</v>
      </c>
      <c r="G174" s="80">
        <f t="shared" si="41"/>
        <v>50000</v>
      </c>
    </row>
    <row r="175" spans="1:7" ht="54" customHeight="1">
      <c r="A175" s="10" t="s">
        <v>314</v>
      </c>
      <c r="B175" s="8" t="s">
        <v>313</v>
      </c>
      <c r="C175" s="50">
        <v>300</v>
      </c>
      <c r="D175" s="50"/>
      <c r="E175" s="80">
        <v>50000</v>
      </c>
      <c r="F175" s="95">
        <v>50000</v>
      </c>
      <c r="G175" s="95">
        <v>50000</v>
      </c>
    </row>
    <row r="176" spans="1:7" ht="43.5" customHeight="1">
      <c r="A176" s="54" t="s">
        <v>238</v>
      </c>
      <c r="B176" s="8" t="s">
        <v>239</v>
      </c>
      <c r="C176" s="50"/>
      <c r="D176" s="50"/>
      <c r="E176" s="80">
        <f>E177</f>
        <v>942782</v>
      </c>
      <c r="F176" s="80">
        <f t="shared" ref="F176:G177" si="42">F177</f>
        <v>50000</v>
      </c>
      <c r="G176" s="80">
        <f t="shared" si="42"/>
        <v>50000</v>
      </c>
    </row>
    <row r="177" spans="1:7" ht="54" customHeight="1">
      <c r="A177" s="14" t="s">
        <v>240</v>
      </c>
      <c r="B177" s="8" t="s">
        <v>241</v>
      </c>
      <c r="C177" s="50"/>
      <c r="D177" s="50"/>
      <c r="E177" s="80">
        <f>E178</f>
        <v>942782</v>
      </c>
      <c r="F177" s="80">
        <f t="shared" si="42"/>
        <v>50000</v>
      </c>
      <c r="G177" s="80">
        <f t="shared" si="42"/>
        <v>50000</v>
      </c>
    </row>
    <row r="178" spans="1:7" ht="92.25" customHeight="1">
      <c r="A178" s="14" t="s">
        <v>242</v>
      </c>
      <c r="B178" s="8" t="s">
        <v>294</v>
      </c>
      <c r="C178" s="50">
        <v>300</v>
      </c>
      <c r="D178" s="116"/>
      <c r="E178" s="80">
        <v>942782</v>
      </c>
      <c r="F178" s="95">
        <v>50000</v>
      </c>
      <c r="G178" s="95">
        <v>50000</v>
      </c>
    </row>
    <row r="179" spans="1:7" ht="34.5" customHeight="1">
      <c r="A179" s="41" t="s">
        <v>143</v>
      </c>
      <c r="B179" s="8" t="s">
        <v>146</v>
      </c>
      <c r="C179" s="70"/>
      <c r="D179" s="70"/>
      <c r="E179" s="80">
        <f>E180</f>
        <v>125000</v>
      </c>
      <c r="F179" s="80">
        <f t="shared" ref="F179:G179" si="43">F180</f>
        <v>23300</v>
      </c>
      <c r="G179" s="80">
        <f t="shared" si="43"/>
        <v>23300</v>
      </c>
    </row>
    <row r="180" spans="1:7" ht="34.5" customHeight="1">
      <c r="A180" s="16" t="s">
        <v>145</v>
      </c>
      <c r="B180" s="8" t="s">
        <v>144</v>
      </c>
      <c r="C180" s="70"/>
      <c r="D180" s="70"/>
      <c r="E180" s="80">
        <f>E181+E182</f>
        <v>125000</v>
      </c>
      <c r="F180" s="80">
        <f t="shared" ref="F180:G180" si="44">F181+F182</f>
        <v>23300</v>
      </c>
      <c r="G180" s="80">
        <f t="shared" si="44"/>
        <v>23300</v>
      </c>
    </row>
    <row r="181" spans="1:7" ht="56.25">
      <c r="A181" s="16" t="s">
        <v>193</v>
      </c>
      <c r="B181" s="21" t="s">
        <v>147</v>
      </c>
      <c r="C181" s="70">
        <v>200</v>
      </c>
      <c r="D181" s="70"/>
      <c r="E181" s="80">
        <v>25000</v>
      </c>
      <c r="F181" s="95">
        <v>23300</v>
      </c>
      <c r="G181" s="95">
        <v>23300</v>
      </c>
    </row>
    <row r="182" spans="1:7" ht="56.25">
      <c r="A182" s="16" t="s">
        <v>342</v>
      </c>
      <c r="B182" s="21" t="s">
        <v>343</v>
      </c>
      <c r="C182" s="70">
        <v>800</v>
      </c>
      <c r="D182" s="70"/>
      <c r="E182" s="80">
        <v>100000</v>
      </c>
      <c r="F182" s="95"/>
      <c r="G182" s="95"/>
    </row>
    <row r="183" spans="1:7" ht="41.25" customHeight="1">
      <c r="A183" s="36" t="s">
        <v>148</v>
      </c>
      <c r="B183" s="8" t="s">
        <v>149</v>
      </c>
      <c r="C183" s="70"/>
      <c r="D183" s="70"/>
      <c r="E183" s="80">
        <f t="shared" ref="E183:G184" si="45">E184</f>
        <v>23000</v>
      </c>
      <c r="F183" s="80">
        <f t="shared" si="45"/>
        <v>23000</v>
      </c>
      <c r="G183" s="80">
        <f t="shared" si="45"/>
        <v>23000</v>
      </c>
    </row>
    <row r="184" spans="1:7" ht="54.75" customHeight="1">
      <c r="A184" s="14" t="s">
        <v>150</v>
      </c>
      <c r="B184" s="8" t="s">
        <v>368</v>
      </c>
      <c r="C184" s="50"/>
      <c r="D184" s="50"/>
      <c r="E184" s="80">
        <f t="shared" si="45"/>
        <v>23000</v>
      </c>
      <c r="F184" s="80">
        <f t="shared" si="45"/>
        <v>23000</v>
      </c>
      <c r="G184" s="80">
        <f t="shared" si="45"/>
        <v>23000</v>
      </c>
    </row>
    <row r="185" spans="1:7" ht="77.25" customHeight="1">
      <c r="A185" s="14" t="s">
        <v>369</v>
      </c>
      <c r="B185" s="8" t="s">
        <v>365</v>
      </c>
      <c r="C185" s="50">
        <v>300</v>
      </c>
      <c r="D185" s="50"/>
      <c r="E185" s="80">
        <v>23000</v>
      </c>
      <c r="F185" s="95">
        <v>23000</v>
      </c>
      <c r="G185" s="95">
        <v>23000</v>
      </c>
    </row>
    <row r="186" spans="1:7" ht="54.75" customHeight="1">
      <c r="A186" s="36" t="s">
        <v>330</v>
      </c>
      <c r="B186" s="8" t="s">
        <v>331</v>
      </c>
      <c r="C186" s="50"/>
      <c r="D186" s="50"/>
      <c r="E186" s="80">
        <f>E187</f>
        <v>853574.04</v>
      </c>
      <c r="F186" s="80">
        <f t="shared" ref="F186:G187" si="46">F187</f>
        <v>426787.02</v>
      </c>
      <c r="G186" s="80">
        <f t="shared" si="46"/>
        <v>426787.02</v>
      </c>
    </row>
    <row r="187" spans="1:7" ht="54.75" customHeight="1">
      <c r="A187" s="14" t="s">
        <v>332</v>
      </c>
      <c r="B187" s="8" t="s">
        <v>333</v>
      </c>
      <c r="C187" s="50"/>
      <c r="D187" s="50"/>
      <c r="E187" s="80">
        <f>E188</f>
        <v>853574.04</v>
      </c>
      <c r="F187" s="80">
        <f t="shared" si="46"/>
        <v>426787.02</v>
      </c>
      <c r="G187" s="80">
        <f t="shared" si="46"/>
        <v>426787.02</v>
      </c>
    </row>
    <row r="188" spans="1:7" ht="77.25" customHeight="1">
      <c r="A188" s="14" t="s">
        <v>334</v>
      </c>
      <c r="B188" s="8" t="s">
        <v>335</v>
      </c>
      <c r="C188" s="50">
        <v>400</v>
      </c>
      <c r="D188" s="50"/>
      <c r="E188" s="80">
        <v>853574.04</v>
      </c>
      <c r="F188" s="95">
        <v>426787.02</v>
      </c>
      <c r="G188" s="95">
        <v>426787.02</v>
      </c>
    </row>
    <row r="189" spans="1:7" ht="78.75" customHeight="1">
      <c r="A189" s="24" t="s">
        <v>13</v>
      </c>
      <c r="B189" s="19" t="s">
        <v>151</v>
      </c>
      <c r="C189" s="70"/>
      <c r="D189" s="70"/>
      <c r="E189" s="86">
        <f t="shared" ref="E189:G191" si="47">E190</f>
        <v>30000</v>
      </c>
      <c r="F189" s="86">
        <f t="shared" si="47"/>
        <v>30000</v>
      </c>
      <c r="G189" s="86">
        <f t="shared" si="47"/>
        <v>30000</v>
      </c>
    </row>
    <row r="190" spans="1:7" ht="36.75" customHeight="1">
      <c r="A190" s="42" t="s">
        <v>152</v>
      </c>
      <c r="B190" s="8" t="s">
        <v>153</v>
      </c>
      <c r="C190" s="70"/>
      <c r="D190" s="70"/>
      <c r="E190" s="80">
        <f t="shared" si="47"/>
        <v>30000</v>
      </c>
      <c r="F190" s="80">
        <f t="shared" si="47"/>
        <v>30000</v>
      </c>
      <c r="G190" s="80">
        <f t="shared" si="47"/>
        <v>30000</v>
      </c>
    </row>
    <row r="191" spans="1:7" ht="36.75" customHeight="1">
      <c r="A191" s="9" t="s">
        <v>154</v>
      </c>
      <c r="B191" s="8" t="s">
        <v>155</v>
      </c>
      <c r="C191" s="70"/>
      <c r="D191" s="70"/>
      <c r="E191" s="80">
        <f t="shared" si="47"/>
        <v>30000</v>
      </c>
      <c r="F191" s="80">
        <f t="shared" si="47"/>
        <v>30000</v>
      </c>
      <c r="G191" s="80">
        <f t="shared" si="47"/>
        <v>30000</v>
      </c>
    </row>
    <row r="192" spans="1:7" ht="54" customHeight="1">
      <c r="A192" s="9" t="s">
        <v>194</v>
      </c>
      <c r="B192" s="8" t="s">
        <v>156</v>
      </c>
      <c r="C192" s="70">
        <v>200</v>
      </c>
      <c r="D192" s="70"/>
      <c r="E192" s="80">
        <v>30000</v>
      </c>
      <c r="F192" s="95">
        <v>30000</v>
      </c>
      <c r="G192" s="95">
        <v>30000</v>
      </c>
    </row>
    <row r="193" spans="1:7" ht="75">
      <c r="A193" s="18" t="s">
        <v>14</v>
      </c>
      <c r="B193" s="19" t="s">
        <v>157</v>
      </c>
      <c r="C193" s="70"/>
      <c r="D193" s="70"/>
      <c r="E193" s="86">
        <f>E194+E197+E200</f>
        <v>1650244</v>
      </c>
      <c r="F193" s="86">
        <f t="shared" ref="F193:G193" si="48">F194+F197+F200</f>
        <v>1211758</v>
      </c>
      <c r="G193" s="86">
        <f t="shared" si="48"/>
        <v>1211758</v>
      </c>
    </row>
    <row r="194" spans="1:7" ht="75">
      <c r="A194" s="36" t="s">
        <v>158</v>
      </c>
      <c r="B194" s="8" t="s">
        <v>159</v>
      </c>
      <c r="C194" s="50"/>
      <c r="D194" s="50"/>
      <c r="E194" s="80">
        <f>E195</f>
        <v>25000</v>
      </c>
      <c r="F194" s="80">
        <f t="shared" ref="F194:G195" si="49">F195</f>
        <v>25000</v>
      </c>
      <c r="G194" s="80">
        <f t="shared" si="49"/>
        <v>25000</v>
      </c>
    </row>
    <row r="195" spans="1:7" ht="75">
      <c r="A195" s="22" t="s">
        <v>160</v>
      </c>
      <c r="B195" s="8" t="s">
        <v>161</v>
      </c>
      <c r="C195" s="50"/>
      <c r="D195" s="50"/>
      <c r="E195" s="80">
        <f>E196</f>
        <v>25000</v>
      </c>
      <c r="F195" s="80">
        <f t="shared" si="49"/>
        <v>25000</v>
      </c>
      <c r="G195" s="80">
        <f t="shared" si="49"/>
        <v>25000</v>
      </c>
    </row>
    <row r="196" spans="1:7" ht="109.5" customHeight="1">
      <c r="A196" s="22" t="s">
        <v>195</v>
      </c>
      <c r="B196" s="8" t="s">
        <v>162</v>
      </c>
      <c r="C196" s="50">
        <v>200</v>
      </c>
      <c r="D196" s="50"/>
      <c r="E196" s="80">
        <v>25000</v>
      </c>
      <c r="F196" s="95">
        <v>25000</v>
      </c>
      <c r="G196" s="95">
        <v>25000</v>
      </c>
    </row>
    <row r="197" spans="1:7" ht="93" customHeight="1">
      <c r="A197" s="35" t="s">
        <v>263</v>
      </c>
      <c r="B197" s="8" t="s">
        <v>264</v>
      </c>
      <c r="C197" s="50"/>
      <c r="D197" s="50"/>
      <c r="E197" s="80">
        <f>E198</f>
        <v>22000</v>
      </c>
      <c r="F197" s="80">
        <f t="shared" ref="F197:G198" si="50">F198</f>
        <v>22000</v>
      </c>
      <c r="G197" s="80">
        <f t="shared" si="50"/>
        <v>22000</v>
      </c>
    </row>
    <row r="198" spans="1:7" ht="95.25" customHeight="1">
      <c r="A198" s="9" t="s">
        <v>265</v>
      </c>
      <c r="B198" s="8" t="s">
        <v>266</v>
      </c>
      <c r="C198" s="50"/>
      <c r="D198" s="50"/>
      <c r="E198" s="80">
        <f>E199</f>
        <v>22000</v>
      </c>
      <c r="F198" s="80">
        <f t="shared" si="50"/>
        <v>22000</v>
      </c>
      <c r="G198" s="80">
        <f t="shared" si="50"/>
        <v>22000</v>
      </c>
    </row>
    <row r="199" spans="1:7" ht="117" customHeight="1">
      <c r="A199" s="60" t="s">
        <v>253</v>
      </c>
      <c r="B199" s="8" t="s">
        <v>262</v>
      </c>
      <c r="C199" s="50">
        <v>200</v>
      </c>
      <c r="D199" s="50"/>
      <c r="E199" s="80">
        <v>22000</v>
      </c>
      <c r="F199" s="95">
        <v>22000</v>
      </c>
      <c r="G199" s="95">
        <v>22000</v>
      </c>
    </row>
    <row r="200" spans="1:7" ht="42" customHeight="1">
      <c r="A200" s="61" t="s">
        <v>254</v>
      </c>
      <c r="B200" s="59" t="s">
        <v>259</v>
      </c>
      <c r="C200" s="50"/>
      <c r="D200" s="50"/>
      <c r="E200" s="80">
        <f>E201</f>
        <v>1603244</v>
      </c>
      <c r="F200" s="80">
        <f t="shared" ref="F200:G201" si="51">F201</f>
        <v>1164758</v>
      </c>
      <c r="G200" s="80">
        <f t="shared" si="51"/>
        <v>1164758</v>
      </c>
    </row>
    <row r="201" spans="1:7" ht="60" customHeight="1">
      <c r="A201" s="63" t="s">
        <v>255</v>
      </c>
      <c r="B201" s="59" t="s">
        <v>260</v>
      </c>
      <c r="C201" s="50"/>
      <c r="D201" s="50"/>
      <c r="E201" s="80">
        <f>E202</f>
        <v>1603244</v>
      </c>
      <c r="F201" s="80">
        <f t="shared" si="51"/>
        <v>1164758</v>
      </c>
      <c r="G201" s="80">
        <f t="shared" si="51"/>
        <v>1164758</v>
      </c>
    </row>
    <row r="202" spans="1:7" ht="27" customHeight="1">
      <c r="A202" s="63" t="s">
        <v>256</v>
      </c>
      <c r="B202" s="59" t="s">
        <v>260</v>
      </c>
      <c r="C202" s="50"/>
      <c r="D202" s="50"/>
      <c r="E202" s="80">
        <f>E203+E204</f>
        <v>1603244</v>
      </c>
      <c r="F202" s="80">
        <f t="shared" ref="F202:G202" si="52">F203+F204</f>
        <v>1164758</v>
      </c>
      <c r="G202" s="80">
        <f t="shared" si="52"/>
        <v>1164758</v>
      </c>
    </row>
    <row r="203" spans="1:7" ht="102" customHeight="1">
      <c r="A203" s="63" t="s">
        <v>257</v>
      </c>
      <c r="B203" s="59" t="s">
        <v>261</v>
      </c>
      <c r="C203" s="50">
        <v>100</v>
      </c>
      <c r="D203" s="50"/>
      <c r="E203" s="80">
        <v>1364364</v>
      </c>
      <c r="F203" s="95">
        <v>1075878</v>
      </c>
      <c r="G203" s="95">
        <v>1075878</v>
      </c>
    </row>
    <row r="204" spans="1:7" ht="61.5" customHeight="1">
      <c r="A204" s="63" t="s">
        <v>258</v>
      </c>
      <c r="B204" s="59" t="s">
        <v>261</v>
      </c>
      <c r="C204" s="50">
        <v>200</v>
      </c>
      <c r="D204" s="50"/>
      <c r="E204" s="80">
        <v>238880</v>
      </c>
      <c r="F204" s="95">
        <v>88880</v>
      </c>
      <c r="G204" s="95">
        <v>88880</v>
      </c>
    </row>
    <row r="205" spans="1:7" ht="56.25">
      <c r="A205" s="62" t="s">
        <v>15</v>
      </c>
      <c r="B205" s="19" t="s">
        <v>163</v>
      </c>
      <c r="C205" s="53"/>
      <c r="D205" s="53"/>
      <c r="E205" s="86">
        <f>E207</f>
        <v>200000</v>
      </c>
      <c r="F205" s="86">
        <f t="shared" ref="F205:G205" si="53">F207</f>
        <v>200000</v>
      </c>
      <c r="G205" s="86">
        <f t="shared" si="53"/>
        <v>200000</v>
      </c>
    </row>
    <row r="206" spans="1:7" ht="37.5">
      <c r="A206" s="36" t="s">
        <v>164</v>
      </c>
      <c r="B206" s="8" t="s">
        <v>165</v>
      </c>
      <c r="C206" s="50"/>
      <c r="D206" s="50"/>
      <c r="E206" s="80">
        <f>E207</f>
        <v>200000</v>
      </c>
      <c r="F206" s="80">
        <f t="shared" ref="F206:G207" si="54">F207</f>
        <v>200000</v>
      </c>
      <c r="G206" s="80">
        <f t="shared" si="54"/>
        <v>200000</v>
      </c>
    </row>
    <row r="207" spans="1:7" ht="24" customHeight="1">
      <c r="A207" s="22" t="s">
        <v>166</v>
      </c>
      <c r="B207" s="8" t="s">
        <v>167</v>
      </c>
      <c r="C207" s="50"/>
      <c r="D207" s="50"/>
      <c r="E207" s="80">
        <f>E208</f>
        <v>200000</v>
      </c>
      <c r="F207" s="80">
        <f t="shared" si="54"/>
        <v>200000</v>
      </c>
      <c r="G207" s="80">
        <f t="shared" si="54"/>
        <v>200000</v>
      </c>
    </row>
    <row r="208" spans="1:7" ht="37.5">
      <c r="A208" s="22" t="s">
        <v>223</v>
      </c>
      <c r="B208" s="8" t="s">
        <v>168</v>
      </c>
      <c r="C208" s="50">
        <v>800</v>
      </c>
      <c r="D208" s="50"/>
      <c r="E208" s="80">
        <v>200000</v>
      </c>
      <c r="F208" s="80">
        <v>200000</v>
      </c>
      <c r="G208" s="80">
        <v>200000</v>
      </c>
    </row>
    <row r="209" spans="1:7" ht="75" customHeight="1">
      <c r="A209" s="43" t="s">
        <v>267</v>
      </c>
      <c r="B209" s="52" t="s">
        <v>225</v>
      </c>
      <c r="C209" s="53"/>
      <c r="D209" s="53"/>
      <c r="E209" s="82">
        <f t="shared" ref="E209:G211" si="55">E210</f>
        <v>46000</v>
      </c>
      <c r="F209" s="82">
        <f t="shared" si="55"/>
        <v>46000</v>
      </c>
      <c r="G209" s="82">
        <f t="shared" si="55"/>
        <v>46000</v>
      </c>
    </row>
    <row r="210" spans="1:7" ht="43.5" customHeight="1">
      <c r="A210" s="35" t="s">
        <v>226</v>
      </c>
      <c r="B210" s="8" t="s">
        <v>227</v>
      </c>
      <c r="C210" s="50"/>
      <c r="D210" s="50"/>
      <c r="E210" s="80">
        <f t="shared" si="55"/>
        <v>46000</v>
      </c>
      <c r="F210" s="80">
        <f t="shared" si="55"/>
        <v>46000</v>
      </c>
      <c r="G210" s="80">
        <f t="shared" si="55"/>
        <v>46000</v>
      </c>
    </row>
    <row r="211" spans="1:7" ht="59.25" customHeight="1">
      <c r="A211" s="51" t="s">
        <v>228</v>
      </c>
      <c r="B211" s="8" t="s">
        <v>229</v>
      </c>
      <c r="C211" s="50"/>
      <c r="D211" s="50"/>
      <c r="E211" s="80">
        <f t="shared" si="55"/>
        <v>46000</v>
      </c>
      <c r="F211" s="80">
        <f t="shared" si="55"/>
        <v>46000</v>
      </c>
      <c r="G211" s="80">
        <f t="shared" si="55"/>
        <v>46000</v>
      </c>
    </row>
    <row r="212" spans="1:7" ht="58.5" customHeight="1">
      <c r="A212" s="51" t="s">
        <v>230</v>
      </c>
      <c r="B212" s="8" t="s">
        <v>231</v>
      </c>
      <c r="C212" s="50">
        <v>300</v>
      </c>
      <c r="D212" s="50"/>
      <c r="E212" s="80">
        <v>46000</v>
      </c>
      <c r="F212" s="95">
        <v>46000</v>
      </c>
      <c r="G212" s="95">
        <v>46000</v>
      </c>
    </row>
    <row r="213" spans="1:7" ht="58.5" customHeight="1">
      <c r="A213" s="64" t="s">
        <v>268</v>
      </c>
      <c r="B213" s="19" t="s">
        <v>271</v>
      </c>
      <c r="C213" s="53"/>
      <c r="D213" s="53"/>
      <c r="E213" s="82">
        <f t="shared" ref="E213:G214" si="56">E214</f>
        <v>0</v>
      </c>
      <c r="F213" s="82">
        <f t="shared" si="56"/>
        <v>0</v>
      </c>
      <c r="G213" s="82">
        <f t="shared" si="56"/>
        <v>0</v>
      </c>
    </row>
    <row r="214" spans="1:7" ht="37.5" customHeight="1">
      <c r="A214" s="65" t="s">
        <v>269</v>
      </c>
      <c r="B214" s="8" t="s">
        <v>272</v>
      </c>
      <c r="C214" s="50"/>
      <c r="D214" s="50"/>
      <c r="E214" s="80">
        <f>E215</f>
        <v>0</v>
      </c>
      <c r="F214" s="80">
        <f t="shared" si="56"/>
        <v>0</v>
      </c>
      <c r="G214" s="80">
        <f t="shared" si="56"/>
        <v>0</v>
      </c>
    </row>
    <row r="215" spans="1:7" ht="39" customHeight="1">
      <c r="A215" s="51" t="s">
        <v>270</v>
      </c>
      <c r="B215" s="8" t="s">
        <v>273</v>
      </c>
      <c r="C215" s="50"/>
      <c r="D215" s="50"/>
      <c r="E215" s="80">
        <v>0</v>
      </c>
      <c r="F215" s="80">
        <v>0</v>
      </c>
      <c r="G215" s="80">
        <v>0</v>
      </c>
    </row>
    <row r="216" spans="1:7" ht="54.75" customHeight="1">
      <c r="A216" s="64" t="s">
        <v>278</v>
      </c>
      <c r="B216" s="19" t="s">
        <v>274</v>
      </c>
      <c r="C216" s="53"/>
      <c r="D216" s="53"/>
      <c r="E216" s="82">
        <f t="shared" ref="E216:G218" si="57">E217</f>
        <v>236000</v>
      </c>
      <c r="F216" s="82">
        <f t="shared" si="57"/>
        <v>236000</v>
      </c>
      <c r="G216" s="82">
        <f t="shared" si="57"/>
        <v>236000</v>
      </c>
    </row>
    <row r="217" spans="1:7" ht="82.5" customHeight="1">
      <c r="A217" s="65" t="s">
        <v>279</v>
      </c>
      <c r="B217" s="8" t="s">
        <v>275</v>
      </c>
      <c r="C217" s="50"/>
      <c r="D217" s="50"/>
      <c r="E217" s="80">
        <f t="shared" si="57"/>
        <v>236000</v>
      </c>
      <c r="F217" s="80">
        <f t="shared" si="57"/>
        <v>236000</v>
      </c>
      <c r="G217" s="80">
        <f t="shared" si="57"/>
        <v>236000</v>
      </c>
    </row>
    <row r="218" spans="1:7" ht="76.5" customHeight="1">
      <c r="A218" s="51" t="s">
        <v>280</v>
      </c>
      <c r="B218" s="8" t="s">
        <v>276</v>
      </c>
      <c r="C218" s="50"/>
      <c r="D218" s="50"/>
      <c r="E218" s="80">
        <f t="shared" si="57"/>
        <v>236000</v>
      </c>
      <c r="F218" s="80">
        <f t="shared" si="57"/>
        <v>236000</v>
      </c>
      <c r="G218" s="80">
        <f t="shared" si="57"/>
        <v>236000</v>
      </c>
    </row>
    <row r="219" spans="1:7" ht="80.25" customHeight="1">
      <c r="A219" s="51" t="s">
        <v>283</v>
      </c>
      <c r="B219" s="8" t="s">
        <v>277</v>
      </c>
      <c r="C219" s="50">
        <v>200</v>
      </c>
      <c r="D219" s="50"/>
      <c r="E219" s="80">
        <v>236000</v>
      </c>
      <c r="F219" s="95">
        <v>236000</v>
      </c>
      <c r="G219" s="95">
        <v>236000</v>
      </c>
    </row>
    <row r="220" spans="1:7" ht="80.25" customHeight="1">
      <c r="A220" s="64" t="s">
        <v>286</v>
      </c>
      <c r="B220" s="19" t="s">
        <v>290</v>
      </c>
      <c r="C220" s="53"/>
      <c r="D220" s="53"/>
      <c r="E220" s="82">
        <f>E221+E224</f>
        <v>419270.28</v>
      </c>
      <c r="F220" s="82">
        <f t="shared" ref="E220:G222" si="58">F221</f>
        <v>0</v>
      </c>
      <c r="G220" s="82">
        <f t="shared" si="58"/>
        <v>0</v>
      </c>
    </row>
    <row r="221" spans="1:7" ht="53.25" customHeight="1">
      <c r="A221" s="65" t="s">
        <v>287</v>
      </c>
      <c r="B221" s="8" t="s">
        <v>291</v>
      </c>
      <c r="C221" s="50"/>
      <c r="D221" s="50"/>
      <c r="E221" s="80">
        <f t="shared" si="58"/>
        <v>153262</v>
      </c>
      <c r="F221" s="80">
        <f t="shared" si="58"/>
        <v>0</v>
      </c>
      <c r="G221" s="80">
        <f t="shared" si="58"/>
        <v>0</v>
      </c>
    </row>
    <row r="222" spans="1:7" ht="53.25" customHeight="1">
      <c r="A222" s="51" t="s">
        <v>288</v>
      </c>
      <c r="B222" s="8" t="s">
        <v>292</v>
      </c>
      <c r="C222" s="50"/>
      <c r="D222" s="50"/>
      <c r="E222" s="80">
        <f t="shared" si="58"/>
        <v>153262</v>
      </c>
      <c r="F222" s="80">
        <f t="shared" si="58"/>
        <v>0</v>
      </c>
      <c r="G222" s="80">
        <f t="shared" si="58"/>
        <v>0</v>
      </c>
    </row>
    <row r="223" spans="1:7" ht="71.25" customHeight="1">
      <c r="A223" s="51" t="s">
        <v>289</v>
      </c>
      <c r="B223" s="8" t="s">
        <v>293</v>
      </c>
      <c r="C223" s="50">
        <v>200</v>
      </c>
      <c r="D223" s="50"/>
      <c r="E223" s="90">
        <v>153262</v>
      </c>
      <c r="F223" s="95"/>
      <c r="G223" s="95"/>
    </row>
    <row r="224" spans="1:7" ht="71.25" customHeight="1">
      <c r="A224" s="51" t="s">
        <v>416</v>
      </c>
      <c r="B224" s="101" t="s">
        <v>417</v>
      </c>
      <c r="C224" s="50"/>
      <c r="D224" s="50"/>
      <c r="E224" s="90">
        <f>E225</f>
        <v>266008.28000000003</v>
      </c>
      <c r="F224" s="95"/>
      <c r="G224" s="95"/>
    </row>
    <row r="225" spans="1:7" ht="71.25" customHeight="1">
      <c r="A225" s="14" t="s">
        <v>403</v>
      </c>
      <c r="B225" s="96" t="s">
        <v>420</v>
      </c>
      <c r="C225" s="102">
        <v>200</v>
      </c>
      <c r="D225" s="102"/>
      <c r="E225" s="103">
        <v>266008.28000000003</v>
      </c>
      <c r="F225" s="95"/>
      <c r="G225" s="95"/>
    </row>
    <row r="226" spans="1:7" ht="91.5" customHeight="1">
      <c r="A226" s="64" t="s">
        <v>402</v>
      </c>
      <c r="B226" s="19" t="s">
        <v>300</v>
      </c>
      <c r="C226" s="53"/>
      <c r="D226" s="53"/>
      <c r="E226" s="82">
        <f t="shared" ref="E226:G228" si="59">E227</f>
        <v>18500</v>
      </c>
      <c r="F226" s="82">
        <f t="shared" si="59"/>
        <v>18500</v>
      </c>
      <c r="G226" s="82">
        <f t="shared" si="59"/>
        <v>18500</v>
      </c>
    </row>
    <row r="227" spans="1:7" ht="59.25" customHeight="1">
      <c r="A227" s="65" t="s">
        <v>297</v>
      </c>
      <c r="B227" s="8" t="s">
        <v>301</v>
      </c>
      <c r="C227" s="50"/>
      <c r="D227" s="50"/>
      <c r="E227" s="80">
        <f t="shared" si="59"/>
        <v>18500</v>
      </c>
      <c r="F227" s="80">
        <f t="shared" si="59"/>
        <v>18500</v>
      </c>
      <c r="G227" s="80">
        <f t="shared" si="59"/>
        <v>18500</v>
      </c>
    </row>
    <row r="228" spans="1:7" ht="60.75" customHeight="1">
      <c r="A228" s="51" t="s">
        <v>298</v>
      </c>
      <c r="B228" s="8" t="s">
        <v>302</v>
      </c>
      <c r="C228" s="50"/>
      <c r="D228" s="50"/>
      <c r="E228" s="80">
        <f t="shared" si="59"/>
        <v>18500</v>
      </c>
      <c r="F228" s="80">
        <f t="shared" si="59"/>
        <v>18500</v>
      </c>
      <c r="G228" s="80">
        <f t="shared" si="59"/>
        <v>18500</v>
      </c>
    </row>
    <row r="229" spans="1:7" ht="35.25" customHeight="1">
      <c r="A229" s="29" t="s">
        <v>299</v>
      </c>
      <c r="B229" s="8" t="s">
        <v>303</v>
      </c>
      <c r="C229" s="50">
        <v>200</v>
      </c>
      <c r="D229" s="50"/>
      <c r="E229" s="80">
        <v>18500</v>
      </c>
      <c r="F229" s="95">
        <v>18500</v>
      </c>
      <c r="G229" s="95">
        <v>18500</v>
      </c>
    </row>
    <row r="230" spans="1:7" ht="56.25">
      <c r="A230" s="30" t="s">
        <v>16</v>
      </c>
      <c r="B230" s="19" t="s">
        <v>169</v>
      </c>
      <c r="C230" s="53"/>
      <c r="D230" s="120"/>
      <c r="E230" s="82">
        <f>SUM(E231:E237)</f>
        <v>2609763.0000000005</v>
      </c>
      <c r="F230" s="82">
        <f t="shared" ref="F230:G230" si="60">SUM(F231:F237)</f>
        <v>999656.08</v>
      </c>
      <c r="G230" s="82">
        <f t="shared" si="60"/>
        <v>999301</v>
      </c>
    </row>
    <row r="231" spans="1:7" ht="54.75" customHeight="1">
      <c r="A231" s="14" t="s">
        <v>170</v>
      </c>
      <c r="B231" s="8" t="s">
        <v>324</v>
      </c>
      <c r="C231" s="50">
        <v>800</v>
      </c>
      <c r="D231" s="50"/>
      <c r="E231" s="80">
        <v>50000</v>
      </c>
      <c r="F231" s="95">
        <v>18000</v>
      </c>
      <c r="G231" s="95">
        <v>18000</v>
      </c>
    </row>
    <row r="232" spans="1:7" ht="54.75" customHeight="1">
      <c r="A232" s="9" t="s">
        <v>251</v>
      </c>
      <c r="B232" s="8" t="s">
        <v>325</v>
      </c>
      <c r="C232" s="76">
        <v>200</v>
      </c>
      <c r="D232" s="89"/>
      <c r="E232" s="90">
        <v>83333.33</v>
      </c>
      <c r="F232" s="95">
        <v>100000</v>
      </c>
      <c r="G232" s="95">
        <v>100000</v>
      </c>
    </row>
    <row r="233" spans="1:7" ht="54.75" customHeight="1">
      <c r="A233" s="9" t="s">
        <v>435</v>
      </c>
      <c r="B233" s="8" t="s">
        <v>325</v>
      </c>
      <c r="C233" s="77">
        <v>400</v>
      </c>
      <c r="D233" s="117"/>
      <c r="E233" s="90">
        <v>1016666.67</v>
      </c>
      <c r="F233" s="95"/>
      <c r="G233" s="95"/>
    </row>
    <row r="234" spans="1:7" ht="103.5" customHeight="1">
      <c r="A234" s="93" t="s">
        <v>345</v>
      </c>
      <c r="B234" s="8" t="s">
        <v>344</v>
      </c>
      <c r="C234" s="77">
        <v>100</v>
      </c>
      <c r="D234" s="118"/>
      <c r="E234" s="80">
        <v>1194066.8600000001</v>
      </c>
      <c r="F234" s="80">
        <v>876301</v>
      </c>
      <c r="G234" s="80">
        <v>876301</v>
      </c>
    </row>
    <row r="235" spans="1:7" ht="129" customHeight="1">
      <c r="A235" s="93" t="s">
        <v>413</v>
      </c>
      <c r="B235" s="8" t="s">
        <v>412</v>
      </c>
      <c r="C235" s="77">
        <v>100</v>
      </c>
      <c r="D235" s="119"/>
      <c r="E235" s="80">
        <v>231765</v>
      </c>
      <c r="F235" s="80"/>
      <c r="G235" s="80"/>
    </row>
    <row r="236" spans="1:7" ht="56.25">
      <c r="A236" s="93" t="s">
        <v>346</v>
      </c>
      <c r="B236" s="8" t="s">
        <v>344</v>
      </c>
      <c r="C236" s="77">
        <v>200</v>
      </c>
      <c r="D236" s="118"/>
      <c r="E236" s="80">
        <v>33931.14</v>
      </c>
      <c r="F236" s="80">
        <v>5000</v>
      </c>
      <c r="G236" s="80">
        <v>5000</v>
      </c>
    </row>
    <row r="237" spans="1:7" ht="73.5" customHeight="1">
      <c r="A237" s="27" t="s">
        <v>376</v>
      </c>
      <c r="B237" s="58" t="s">
        <v>357</v>
      </c>
      <c r="C237" s="50">
        <v>200</v>
      </c>
      <c r="D237" s="50"/>
      <c r="E237" s="105"/>
      <c r="F237" s="95">
        <v>355.08</v>
      </c>
      <c r="G237" s="95"/>
    </row>
    <row r="238" spans="1:7" ht="15.75">
      <c r="A238" s="3" t="s">
        <v>0</v>
      </c>
      <c r="B238" s="4"/>
      <c r="C238" s="78"/>
      <c r="D238" s="94">
        <f>D10+D77+D99+D109+D125+D133+D147+D168+D189+D193+D205+D230+D209+D213+D216+D220+D226</f>
        <v>658000</v>
      </c>
      <c r="E238" s="94">
        <f>E10+E77+E99+E109+E125+E133+E147+E168+E189+E193+E205+E230+E209+E213+E216+E220+E226</f>
        <v>163014114.41999999</v>
      </c>
      <c r="F238" s="94" t="e">
        <f>F10+F77+F99+F109+F125+F133+F147+F168+F189+F193+F205+F230+F209+F213+F216+F220+F226</f>
        <v>#REF!</v>
      </c>
      <c r="G238" s="94" t="e">
        <f>G10+G77+G99+G109+G125+G133+G147+G168+G189+G193+G205+G230+G209+G213+G216+G220+G226</f>
        <v>#REF!</v>
      </c>
    </row>
    <row r="242" spans="5:5">
      <c r="E242" s="91"/>
    </row>
  </sheetData>
  <mergeCells count="8">
    <mergeCell ref="A5:C6"/>
    <mergeCell ref="A7:C7"/>
    <mergeCell ref="F8:F9"/>
    <mergeCell ref="G8:G9"/>
    <mergeCell ref="E8:E9"/>
    <mergeCell ref="A8:A9"/>
    <mergeCell ref="B8:B9"/>
    <mergeCell ref="C8:C9"/>
  </mergeCells>
  <pageMargins left="0.70866141732283472" right="0.15748031496062992" top="0.27559055118110237" bottom="0.43307086614173229" header="0.15748031496062992" footer="0.31496062992125984"/>
  <pageSetup paperSize="9" scale="52"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2023-05-22T13:50:00Z</cp:lastPrinted>
  <dcterms:created xsi:type="dcterms:W3CDTF">2008-10-31T06:19:29Z</dcterms:created>
  <dcterms:modified xsi:type="dcterms:W3CDTF">2023-06-20T09:54:07Z</dcterms:modified>
</cp:coreProperties>
</file>